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I:\Engenharia\Documentos\Contratos\2022\0000233-2022 - Manutenções São Sepé\Documentos Contratação\"/>
    </mc:Choice>
  </mc:AlternateContent>
  <xr:revisionPtr revIDLastSave="0" documentId="13_ncr:1_{D2D00C51-01D6-49C3-958F-5F92DC5CA9BA}" xr6:coauthVersionLast="47" xr6:coauthVersionMax="47" xr10:uidLastSave="{00000000-0000-0000-0000-000000000000}"/>
  <bookViews>
    <workbookView xWindow="-120" yWindow="-120" windowWidth="21840" windowHeight="13140" tabRatio="594" xr2:uid="{00000000-000D-0000-FFFF-FFFF00000000}"/>
  </bookViews>
  <sheets>
    <sheet name="Planilha Orçada" sheetId="9" r:id="rId1"/>
    <sheet name="Cronograma" sheetId="10" r:id="rId2"/>
  </sheets>
  <definedNames>
    <definedName name="_xlnm.Print_Area" localSheetId="1">Cronograma!$A$1:$P$110</definedName>
    <definedName name="_xlnm.Print_Area" localSheetId="0">'Planilha Orçada'!$A$1:$G$512</definedName>
    <definedName name="_xlnm.Print_Titles" localSheetId="1">Cronograma!$10:$12</definedName>
    <definedName name="_xlnm.Print_Titles" localSheetId="0">'Planilha Orçada'!$13:$14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7" i="10" l="1"/>
  <c r="R99" i="10"/>
  <c r="R101" i="10"/>
  <c r="R103" i="10"/>
  <c r="R105" i="10"/>
  <c r="R107" i="10"/>
  <c r="R95" i="10"/>
  <c r="R92" i="10"/>
  <c r="R90" i="10"/>
  <c r="R88" i="10"/>
  <c r="R86" i="10"/>
  <c r="R71" i="10"/>
  <c r="R73" i="10"/>
  <c r="R75" i="10"/>
  <c r="R77" i="10"/>
  <c r="R79" i="10"/>
  <c r="R81" i="10"/>
  <c r="R83" i="10"/>
  <c r="R69" i="10"/>
  <c r="R62" i="10"/>
  <c r="R59" i="10"/>
  <c r="R57" i="10"/>
  <c r="R54" i="10"/>
  <c r="R52" i="10"/>
  <c r="R50" i="10"/>
  <c r="R17" i="10"/>
  <c r="R19" i="10"/>
  <c r="R21" i="10"/>
  <c r="R23" i="10"/>
  <c r="R25" i="10"/>
  <c r="R27" i="10"/>
  <c r="R29" i="10"/>
  <c r="R31" i="10"/>
  <c r="R33" i="10"/>
  <c r="R35" i="10"/>
  <c r="R37" i="10"/>
  <c r="R39" i="10"/>
  <c r="R41" i="10"/>
  <c r="R43" i="10"/>
  <c r="R45" i="10"/>
  <c r="R47" i="10"/>
  <c r="R15" i="10"/>
  <c r="G426" i="9" l="1"/>
  <c r="G451" i="9"/>
  <c r="G450" i="9"/>
  <c r="G449" i="9"/>
  <c r="G448" i="9"/>
  <c r="G447" i="9"/>
  <c r="G335" i="9" l="1"/>
  <c r="G505" i="9"/>
  <c r="G504" i="9"/>
  <c r="G503" i="9"/>
  <c r="G502" i="9"/>
  <c r="G501" i="9"/>
  <c r="G500" i="9"/>
  <c r="G499" i="9"/>
  <c r="G498" i="9"/>
  <c r="I497" i="9" l="1"/>
  <c r="D104" i="10" s="1"/>
  <c r="F209" i="9"/>
  <c r="E209" i="9"/>
  <c r="F285" i="9"/>
  <c r="E285" i="9"/>
  <c r="F510" i="9"/>
  <c r="E510" i="9"/>
  <c r="G284" i="9"/>
  <c r="I283" i="9" s="1"/>
  <c r="D82" i="10" s="1"/>
  <c r="G282" i="9"/>
  <c r="G281" i="9"/>
  <c r="G280" i="9"/>
  <c r="G278" i="9"/>
  <c r="I277" i="9" s="1"/>
  <c r="D78" i="10" s="1"/>
  <c r="G276" i="9"/>
  <c r="G275" i="9"/>
  <c r="G274" i="9"/>
  <c r="G273" i="9"/>
  <c r="G272" i="9"/>
  <c r="G271" i="9"/>
  <c r="G269" i="9"/>
  <c r="G268" i="9"/>
  <c r="G267" i="9"/>
  <c r="G266" i="9"/>
  <c r="G265" i="9"/>
  <c r="G264" i="9"/>
  <c r="G262" i="9"/>
  <c r="G261" i="9"/>
  <c r="G260" i="9"/>
  <c r="G259" i="9"/>
  <c r="G258" i="9"/>
  <c r="G257" i="9"/>
  <c r="G256" i="9"/>
  <c r="G255" i="9"/>
  <c r="G254" i="9"/>
  <c r="G253" i="9"/>
  <c r="G252" i="9"/>
  <c r="G251" i="9"/>
  <c r="G250" i="9"/>
  <c r="G249" i="9"/>
  <c r="G248" i="9"/>
  <c r="G247" i="9"/>
  <c r="G245" i="9"/>
  <c r="G244" i="9"/>
  <c r="G243" i="9"/>
  <c r="G242" i="9"/>
  <c r="G241" i="9"/>
  <c r="G240" i="9"/>
  <c r="G239" i="9"/>
  <c r="G238" i="9"/>
  <c r="G237" i="9"/>
  <c r="G236" i="9"/>
  <c r="G235" i="9"/>
  <c r="G234" i="9"/>
  <c r="G233" i="9"/>
  <c r="G232" i="9"/>
  <c r="G231" i="9"/>
  <c r="G230" i="9"/>
  <c r="G229" i="9"/>
  <c r="G228" i="9"/>
  <c r="G227" i="9"/>
  <c r="G226" i="9"/>
  <c r="G224" i="9"/>
  <c r="G223" i="9"/>
  <c r="G222" i="9"/>
  <c r="G221" i="9"/>
  <c r="G220" i="9"/>
  <c r="G219" i="9"/>
  <c r="G218" i="9"/>
  <c r="G217" i="9"/>
  <c r="G216" i="9"/>
  <c r="G215" i="9"/>
  <c r="G214" i="9"/>
  <c r="G213" i="9"/>
  <c r="G212" i="9"/>
  <c r="N79" i="10" l="1"/>
  <c r="L79" i="10"/>
  <c r="J83" i="10"/>
  <c r="L83" i="10"/>
  <c r="I279" i="9"/>
  <c r="D80" i="10" s="1"/>
  <c r="N105" i="10"/>
  <c r="J105" i="10"/>
  <c r="F105" i="10"/>
  <c r="L105" i="10"/>
  <c r="P105" i="10"/>
  <c r="H105" i="10"/>
  <c r="I270" i="9"/>
  <c r="D76" i="10" s="1"/>
  <c r="I210" i="9"/>
  <c r="D68" i="10" s="1"/>
  <c r="I225" i="9"/>
  <c r="D70" i="10" s="1"/>
  <c r="I246" i="9"/>
  <c r="D72" i="10" s="1"/>
  <c r="I263" i="9"/>
  <c r="D74" i="10" s="1"/>
  <c r="G285" i="9"/>
  <c r="F511" i="9"/>
  <c r="F512" i="9" s="1"/>
  <c r="E511" i="9"/>
  <c r="G25" i="9"/>
  <c r="N75" i="10" l="1"/>
  <c r="L75" i="10"/>
  <c r="N71" i="10"/>
  <c r="J71" i="10"/>
  <c r="L71" i="10"/>
  <c r="P71" i="10"/>
  <c r="H71" i="10"/>
  <c r="F77" i="10"/>
  <c r="H77" i="10"/>
  <c r="J73" i="10"/>
  <c r="H73" i="10"/>
  <c r="F69" i="10"/>
  <c r="P69" i="10"/>
  <c r="H69" i="10"/>
  <c r="N81" i="10"/>
  <c r="L81" i="10"/>
  <c r="G509" i="9"/>
  <c r="G508" i="9"/>
  <c r="G507" i="9"/>
  <c r="G496" i="9"/>
  <c r="G495" i="9"/>
  <c r="G494" i="9"/>
  <c r="G493" i="9"/>
  <c r="G492" i="9"/>
  <c r="G491" i="9"/>
  <c r="G490" i="9"/>
  <c r="G489" i="9"/>
  <c r="G487" i="9"/>
  <c r="G486" i="9"/>
  <c r="G485" i="9"/>
  <c r="G484" i="9"/>
  <c r="G483" i="9"/>
  <c r="G482" i="9"/>
  <c r="G481" i="9"/>
  <c r="G480" i="9"/>
  <c r="G479" i="9"/>
  <c r="G478" i="9"/>
  <c r="G477" i="9"/>
  <c r="G475" i="9"/>
  <c r="G474" i="9"/>
  <c r="G473" i="9"/>
  <c r="G472" i="9"/>
  <c r="G471" i="9"/>
  <c r="G470" i="9"/>
  <c r="G469" i="9"/>
  <c r="G468" i="9"/>
  <c r="G467" i="9"/>
  <c r="G466" i="9"/>
  <c r="G464" i="9"/>
  <c r="G463" i="9"/>
  <c r="G462" i="9"/>
  <c r="G461" i="9"/>
  <c r="G460" i="9"/>
  <c r="G459" i="9"/>
  <c r="G458" i="9"/>
  <c r="G457" i="9"/>
  <c r="G456" i="9"/>
  <c r="G455" i="9"/>
  <c r="G454" i="9"/>
  <c r="G453" i="9"/>
  <c r="G446" i="9"/>
  <c r="G445" i="9"/>
  <c r="G444" i="9"/>
  <c r="G443" i="9"/>
  <c r="G442" i="9"/>
  <c r="G441" i="9"/>
  <c r="G440" i="9"/>
  <c r="G439" i="9"/>
  <c r="G438" i="9"/>
  <c r="G437" i="9"/>
  <c r="G436" i="9"/>
  <c r="G435" i="9"/>
  <c r="G434" i="9"/>
  <c r="G433" i="9"/>
  <c r="G432" i="9"/>
  <c r="G431" i="9"/>
  <c r="G430" i="9"/>
  <c r="G429" i="9"/>
  <c r="G428" i="9"/>
  <c r="G427" i="9"/>
  <c r="G425" i="9"/>
  <c r="G424" i="9"/>
  <c r="G423" i="9"/>
  <c r="G422" i="9"/>
  <c r="G421" i="9"/>
  <c r="G420" i="9"/>
  <c r="G419" i="9"/>
  <c r="G418" i="9"/>
  <c r="G417" i="9"/>
  <c r="G416" i="9"/>
  <c r="G415" i="9"/>
  <c r="G414" i="9"/>
  <c r="G413" i="9"/>
  <c r="G412" i="9"/>
  <c r="G411" i="9"/>
  <c r="G408" i="9"/>
  <c r="G407" i="9"/>
  <c r="G406"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3" i="9"/>
  <c r="G362" i="9"/>
  <c r="G361" i="9"/>
  <c r="G360" i="9"/>
  <c r="G359" i="9"/>
  <c r="G358" i="9"/>
  <c r="G357" i="9"/>
  <c r="G356" i="9"/>
  <c r="G355" i="9"/>
  <c r="G354" i="9"/>
  <c r="G353" i="9"/>
  <c r="G352" i="9"/>
  <c r="G350" i="9"/>
  <c r="G349" i="9"/>
  <c r="G348" i="9"/>
  <c r="G347" i="9"/>
  <c r="G346" i="9"/>
  <c r="G345" i="9"/>
  <c r="G344" i="9"/>
  <c r="G343" i="9"/>
  <c r="G342" i="9"/>
  <c r="G341" i="9"/>
  <c r="G340" i="9"/>
  <c r="G339" i="9"/>
  <c r="G338" i="9"/>
  <c r="G337" i="9"/>
  <c r="G336" i="9"/>
  <c r="G333" i="9"/>
  <c r="G332" i="9"/>
  <c r="G331" i="9"/>
  <c r="G330" i="9"/>
  <c r="G329" i="9"/>
  <c r="G328" i="9"/>
  <c r="G327" i="9"/>
  <c r="G326" i="9"/>
  <c r="G325" i="9"/>
  <c r="G324" i="9"/>
  <c r="G323" i="9"/>
  <c r="G322" i="9"/>
  <c r="G321" i="9"/>
  <c r="G320" i="9"/>
  <c r="G319" i="9"/>
  <c r="G318" i="9"/>
  <c r="G317" i="9"/>
  <c r="G316" i="9"/>
  <c r="G315" i="9"/>
  <c r="G313" i="9"/>
  <c r="G312" i="9"/>
  <c r="G310" i="9"/>
  <c r="G309" i="9"/>
  <c r="G307" i="9"/>
  <c r="G306" i="9"/>
  <c r="G305" i="9"/>
  <c r="G304" i="9"/>
  <c r="G303" i="9"/>
  <c r="G300" i="9"/>
  <c r="G299" i="9"/>
  <c r="G298" i="9"/>
  <c r="G297" i="9"/>
  <c r="G296" i="9"/>
  <c r="G295" i="9"/>
  <c r="G294" i="9"/>
  <c r="G293" i="9"/>
  <c r="G292" i="9"/>
  <c r="G291" i="9"/>
  <c r="G290" i="9"/>
  <c r="G289" i="9"/>
  <c r="G288" i="9"/>
  <c r="G208" i="9"/>
  <c r="G207" i="9"/>
  <c r="G206" i="9"/>
  <c r="G205" i="9"/>
  <c r="G204" i="9"/>
  <c r="G203" i="9"/>
  <c r="G202" i="9"/>
  <c r="G201" i="9"/>
  <c r="G199" i="9"/>
  <c r="G198" i="9"/>
  <c r="G196" i="9"/>
  <c r="G195" i="9"/>
  <c r="G194" i="9"/>
  <c r="G191" i="9"/>
  <c r="G190" i="9"/>
  <c r="G188" i="9"/>
  <c r="G186" i="9"/>
  <c r="G184" i="9"/>
  <c r="G182" i="9"/>
  <c r="G181" i="9"/>
  <c r="G178" i="9"/>
  <c r="G177" i="9"/>
  <c r="G174" i="9"/>
  <c r="G173" i="9"/>
  <c r="G165" i="9"/>
  <c r="G163" i="9"/>
  <c r="G162" i="9"/>
  <c r="G160" i="9"/>
  <c r="G159" i="9"/>
  <c r="G158" i="9"/>
  <c r="G157" i="9"/>
  <c r="G156" i="9"/>
  <c r="G155" i="9"/>
  <c r="G154" i="9"/>
  <c r="G153" i="9"/>
  <c r="G152" i="9"/>
  <c r="G151" i="9"/>
  <c r="G148" i="9"/>
  <c r="G147" i="9"/>
  <c r="G146" i="9"/>
  <c r="G145" i="9"/>
  <c r="G144" i="9"/>
  <c r="G142" i="9"/>
  <c r="G141" i="9"/>
  <c r="G140" i="9"/>
  <c r="G139" i="9"/>
  <c r="G138" i="9"/>
  <c r="G137" i="9"/>
  <c r="G136" i="9"/>
  <c r="G134" i="9"/>
  <c r="G133" i="9"/>
  <c r="G132" i="9"/>
  <c r="G131" i="9"/>
  <c r="G130" i="9"/>
  <c r="G129" i="9"/>
  <c r="G128" i="9"/>
  <c r="G126" i="9"/>
  <c r="G125" i="9"/>
  <c r="G124" i="9"/>
  <c r="G123" i="9"/>
  <c r="G121" i="9"/>
  <c r="I120" i="9" s="1"/>
  <c r="D42" i="10" s="1"/>
  <c r="G119" i="9"/>
  <c r="G118" i="9"/>
  <c r="G116" i="9"/>
  <c r="G115" i="9"/>
  <c r="G114" i="9"/>
  <c r="G113" i="9"/>
  <c r="G112" i="9"/>
  <c r="G111" i="9"/>
  <c r="G109" i="9"/>
  <c r="G108" i="9"/>
  <c r="G107" i="9"/>
  <c r="G105" i="9"/>
  <c r="G103" i="9"/>
  <c r="G101" i="9"/>
  <c r="G99" i="9"/>
  <c r="G98" i="9"/>
  <c r="G97" i="9"/>
  <c r="G95" i="9"/>
  <c r="G94" i="9"/>
  <c r="G93" i="9"/>
  <c r="G90" i="9"/>
  <c r="G89" i="9"/>
  <c r="G88" i="9"/>
  <c r="G87" i="9"/>
  <c r="G86" i="9"/>
  <c r="G85" i="9"/>
  <c r="G84" i="9"/>
  <c r="G82" i="9"/>
  <c r="G81" i="9"/>
  <c r="G79" i="9"/>
  <c r="G78" i="9"/>
  <c r="G77" i="9"/>
  <c r="G75" i="9"/>
  <c r="I74" i="9" s="1"/>
  <c r="D26" i="10" s="1"/>
  <c r="G73" i="9"/>
  <c r="G72" i="9"/>
  <c r="G71" i="9"/>
  <c r="G70" i="9"/>
  <c r="G69" i="9"/>
  <c r="G67" i="9"/>
  <c r="G66" i="9"/>
  <c r="G64" i="9"/>
  <c r="G62" i="9"/>
  <c r="G61" i="9"/>
  <c r="G60" i="9"/>
  <c r="G59" i="9"/>
  <c r="G58" i="9"/>
  <c r="G57" i="9"/>
  <c r="G56" i="9"/>
  <c r="G55" i="9"/>
  <c r="G54" i="9"/>
  <c r="G51" i="9"/>
  <c r="G50" i="9"/>
  <c r="G48" i="9"/>
  <c r="G47" i="9"/>
  <c r="G46" i="9"/>
  <c r="G45" i="9"/>
  <c r="G44" i="9"/>
  <c r="G43" i="9"/>
  <c r="G42" i="9"/>
  <c r="G41" i="9"/>
  <c r="G40" i="9"/>
  <c r="G39" i="9"/>
  <c r="G38" i="9"/>
  <c r="G37" i="9"/>
  <c r="G36" i="9"/>
  <c r="G35" i="9"/>
  <c r="G34" i="9"/>
  <c r="G33" i="9"/>
  <c r="G32" i="9"/>
  <c r="G31" i="9"/>
  <c r="G30" i="9"/>
  <c r="G29" i="9"/>
  <c r="G28" i="9"/>
  <c r="G27" i="9"/>
  <c r="G24" i="9"/>
  <c r="G23" i="9"/>
  <c r="G22" i="9"/>
  <c r="G20" i="9"/>
  <c r="G19" i="9"/>
  <c r="G18" i="9"/>
  <c r="I21" i="9" l="1"/>
  <c r="D16" i="10" s="1"/>
  <c r="N17" i="10" s="1"/>
  <c r="I506" i="9"/>
  <c r="D106" i="10" s="1"/>
  <c r="J107" i="10" s="1"/>
  <c r="I192" i="9"/>
  <c r="D61" i="10" s="1"/>
  <c r="L17" i="10"/>
  <c r="H17" i="10"/>
  <c r="F17" i="10"/>
  <c r="P27" i="10"/>
  <c r="I80" i="9"/>
  <c r="D30" i="10" s="1"/>
  <c r="I175" i="9"/>
  <c r="D56" i="10" s="1"/>
  <c r="I197" i="9"/>
  <c r="D63" i="10" s="1"/>
  <c r="I452" i="9"/>
  <c r="D96" i="10" s="1"/>
  <c r="I465" i="9"/>
  <c r="D98" i="10" s="1"/>
  <c r="I49" i="9"/>
  <c r="D20" i="10" s="1"/>
  <c r="F43" i="10"/>
  <c r="H43" i="10"/>
  <c r="J62" i="10"/>
  <c r="P62" i="10"/>
  <c r="N107" i="10"/>
  <c r="I65" i="9"/>
  <c r="D24" i="10" s="1"/>
  <c r="I76" i="9"/>
  <c r="D28" i="10" s="1"/>
  <c r="I91" i="9"/>
  <c r="D34" i="10" s="1"/>
  <c r="I110" i="9"/>
  <c r="D38" i="10" s="1"/>
  <c r="I149" i="9"/>
  <c r="D49" i="10" s="1"/>
  <c r="I409" i="9"/>
  <c r="D94" i="10" s="1"/>
  <c r="I488" i="9"/>
  <c r="D102" i="10" s="1"/>
  <c r="I106" i="9"/>
  <c r="D36" i="10" s="1"/>
  <c r="I122" i="9"/>
  <c r="D44" i="10" s="1"/>
  <c r="I127" i="9"/>
  <c r="D46" i="10" s="1"/>
  <c r="I179" i="9"/>
  <c r="D58" i="10" s="1"/>
  <c r="I200" i="9"/>
  <c r="D65" i="10" s="1"/>
  <c r="I287" i="9"/>
  <c r="D85" i="10" s="1"/>
  <c r="I405" i="9"/>
  <c r="D91" i="10" s="1"/>
  <c r="I476" i="9"/>
  <c r="D100" i="10" s="1"/>
  <c r="I83" i="9"/>
  <c r="D32" i="10" s="1"/>
  <c r="I26" i="9"/>
  <c r="D18" i="10" s="1"/>
  <c r="I52" i="9"/>
  <c r="D22" i="10" s="1"/>
  <c r="I117" i="9"/>
  <c r="D40" i="10" s="1"/>
  <c r="I161" i="9"/>
  <c r="D51" i="10" s="1"/>
  <c r="I301" i="9"/>
  <c r="D87" i="10" s="1"/>
  <c r="I334" i="9"/>
  <c r="D89" i="10" s="1"/>
  <c r="G510" i="9"/>
  <c r="G166" i="9"/>
  <c r="I164" i="9" s="1"/>
  <c r="D53" i="10" s="1"/>
  <c r="G17" i="9"/>
  <c r="H107" i="10" l="1"/>
  <c r="J17" i="10"/>
  <c r="P17" i="10"/>
  <c r="F107" i="10"/>
  <c r="L107" i="10"/>
  <c r="P107" i="10"/>
  <c r="I15" i="9"/>
  <c r="D14" i="10" s="1"/>
  <c r="F15" i="10" s="1"/>
  <c r="D108" i="10"/>
  <c r="D110" i="10" s="1"/>
  <c r="N54" i="10"/>
  <c r="J54" i="10"/>
  <c r="P54" i="10"/>
  <c r="H54" i="10"/>
  <c r="L54" i="10"/>
  <c r="N90" i="10"/>
  <c r="J90" i="10"/>
  <c r="F90" i="10"/>
  <c r="P90" i="10"/>
  <c r="H90" i="10"/>
  <c r="L90" i="10"/>
  <c r="L52" i="10"/>
  <c r="J52" i="10"/>
  <c r="N52" i="10"/>
  <c r="H52" i="10"/>
  <c r="P52" i="10"/>
  <c r="N23" i="10"/>
  <c r="J23" i="10"/>
  <c r="L23" i="10"/>
  <c r="N33" i="10"/>
  <c r="L33" i="10"/>
  <c r="N92" i="10"/>
  <c r="J92" i="10"/>
  <c r="F92" i="10"/>
  <c r="L92" i="10"/>
  <c r="P92" i="10"/>
  <c r="H92" i="10"/>
  <c r="P66" i="10"/>
  <c r="P47" i="10"/>
  <c r="N37" i="10"/>
  <c r="P37" i="10"/>
  <c r="N95" i="10"/>
  <c r="J95" i="10"/>
  <c r="F95" i="10"/>
  <c r="P95" i="10"/>
  <c r="H95" i="10"/>
  <c r="L95" i="10"/>
  <c r="N39" i="10"/>
  <c r="P39" i="10"/>
  <c r="J29" i="10"/>
  <c r="L29" i="10"/>
  <c r="L21" i="10"/>
  <c r="J21" i="10"/>
  <c r="N97" i="10"/>
  <c r="J97" i="10"/>
  <c r="F97" i="10"/>
  <c r="L97" i="10"/>
  <c r="P97" i="10"/>
  <c r="H97" i="10"/>
  <c r="N57" i="10"/>
  <c r="J57" i="10"/>
  <c r="L57" i="10"/>
  <c r="P57" i="10"/>
  <c r="H57" i="10"/>
  <c r="N88" i="10"/>
  <c r="J88" i="10"/>
  <c r="F88" i="10"/>
  <c r="L88" i="10"/>
  <c r="P88" i="10"/>
  <c r="H88" i="10"/>
  <c r="J41" i="10"/>
  <c r="H41" i="10"/>
  <c r="H19" i="10"/>
  <c r="F19" i="10"/>
  <c r="N101" i="10"/>
  <c r="J101" i="10"/>
  <c r="F101" i="10"/>
  <c r="L101" i="10"/>
  <c r="P101" i="10"/>
  <c r="H101" i="10"/>
  <c r="N86" i="10"/>
  <c r="J86" i="10"/>
  <c r="F86" i="10"/>
  <c r="P86" i="10"/>
  <c r="H86" i="10"/>
  <c r="L86" i="10"/>
  <c r="N59" i="10"/>
  <c r="J59" i="10"/>
  <c r="P59" i="10"/>
  <c r="H59" i="10"/>
  <c r="L59" i="10"/>
  <c r="P45" i="10"/>
  <c r="F45" i="10"/>
  <c r="N103" i="10"/>
  <c r="J103" i="10"/>
  <c r="F103" i="10"/>
  <c r="P103" i="10"/>
  <c r="H103" i="10"/>
  <c r="L103" i="10"/>
  <c r="J50" i="10"/>
  <c r="N50" i="10"/>
  <c r="L50" i="10"/>
  <c r="H50" i="10"/>
  <c r="P50" i="10"/>
  <c r="N35" i="10"/>
  <c r="P35" i="10"/>
  <c r="L35" i="10"/>
  <c r="N25" i="10"/>
  <c r="J25" i="10"/>
  <c r="L25" i="10"/>
  <c r="N99" i="10"/>
  <c r="J99" i="10"/>
  <c r="F99" i="10"/>
  <c r="P99" i="10"/>
  <c r="H99" i="10"/>
  <c r="L99" i="10"/>
  <c r="F64" i="10"/>
  <c r="P64" i="10"/>
  <c r="J31" i="10"/>
  <c r="I510" i="9"/>
  <c r="G209" i="9"/>
  <c r="G511" i="9" s="1"/>
  <c r="G512" i="9" s="1"/>
  <c r="H15" i="10" l="1"/>
  <c r="P108" i="10"/>
  <c r="J15" i="10"/>
  <c r="J108" i="10" s="1"/>
  <c r="N108" i="10"/>
  <c r="H108" i="10"/>
  <c r="L108" i="10"/>
  <c r="F108" i="10"/>
  <c r="E512" i="9"/>
  <c r="F110" i="10" l="1"/>
  <c r="E109" i="10"/>
  <c r="I109" i="10"/>
  <c r="J110" i="10"/>
  <c r="H110" i="10"/>
  <c r="G109" i="10"/>
  <c r="K109" i="10"/>
  <c r="L110" i="10"/>
  <c r="P110" i="10"/>
  <c r="O109" i="10"/>
  <c r="N110" i="10"/>
  <c r="M109" i="10"/>
  <c r="R109" i="10" l="1"/>
  <c r="D109" i="10"/>
  <c r="R110" i="10"/>
</calcChain>
</file>

<file path=xl/sharedStrings.xml><?xml version="1.0" encoding="utf-8"?>
<sst xmlns="http://schemas.openxmlformats.org/spreadsheetml/2006/main" count="1472" uniqueCount="779">
  <si>
    <t>DESCRIÇÃO</t>
  </si>
  <si>
    <t>QUANT.</t>
  </si>
  <si>
    <t>UNID.</t>
  </si>
  <si>
    <t>MATERIAL</t>
  </si>
  <si>
    <t>EMAIL:</t>
  </si>
  <si>
    <t xml:space="preserve">MÃO DE OBRA </t>
  </si>
  <si>
    <t>RAZÃO SOCIAL:</t>
  </si>
  <si>
    <t>CNPJ:</t>
  </si>
  <si>
    <t>DATA DA PROPOSTA</t>
  </si>
  <si>
    <t>ITENS</t>
  </si>
  <si>
    <t>I</t>
  </si>
  <si>
    <t>FONE:</t>
  </si>
  <si>
    <t>1.1</t>
  </si>
  <si>
    <t>1.2</t>
  </si>
  <si>
    <t>BDI</t>
  </si>
  <si>
    <t>PLANILHA DE ORÇAMENTO</t>
  </si>
  <si>
    <t>ENDEREÇO:</t>
  </si>
  <si>
    <t>PROPONENTE</t>
  </si>
  <si>
    <t>5.1</t>
  </si>
  <si>
    <t>CUSTO TOTAL R$</t>
  </si>
  <si>
    <t xml:space="preserve"> CUSTOS UNITÁRIOS R$</t>
  </si>
  <si>
    <t>TOTAL COM BDI</t>
  </si>
  <si>
    <t>m²</t>
  </si>
  <si>
    <t>m³</t>
  </si>
  <si>
    <t>2.1</t>
  </si>
  <si>
    <t>2.2</t>
  </si>
  <si>
    <t>x,xx</t>
  </si>
  <si>
    <t>3.1</t>
  </si>
  <si>
    <t>1.3</t>
  </si>
  <si>
    <t>2.3</t>
  </si>
  <si>
    <t>1.4</t>
  </si>
  <si>
    <t>PINTURA</t>
  </si>
  <si>
    <t>DIVERSOS</t>
  </si>
  <si>
    <t>3.2</t>
  </si>
  <si>
    <t>4.1</t>
  </si>
  <si>
    <t>4.2</t>
  </si>
  <si>
    <t>4.3</t>
  </si>
  <si>
    <t>6.1</t>
  </si>
  <si>
    <t>6.2</t>
  </si>
  <si>
    <t>6.3</t>
  </si>
  <si>
    <t>7.1</t>
  </si>
  <si>
    <t>un</t>
  </si>
  <si>
    <t>SERVIÇOS PRELIMINARES / INSTALAÇÕES PROVISÓRIAS</t>
  </si>
  <si>
    <t>8.1</t>
  </si>
  <si>
    <t>8.2</t>
  </si>
  <si>
    <t>II</t>
  </si>
  <si>
    <t>m</t>
  </si>
  <si>
    <t>1.5</t>
  </si>
  <si>
    <t>1.6</t>
  </si>
  <si>
    <t>1.7</t>
  </si>
  <si>
    <t>Bateria selada 12V 7Ah</t>
  </si>
  <si>
    <t>2.4</t>
  </si>
  <si>
    <r>
      <t>Conector passagem SAK poliamida bege com parafusos para cabos até #2,5mm2 (</t>
    </r>
    <r>
      <rPr>
        <b/>
        <sz val="10"/>
        <rFont val="Calibri"/>
        <family val="2"/>
      </rPr>
      <t>CD-TIMER</t>
    </r>
    <r>
      <rPr>
        <sz val="10"/>
        <rFont val="Calibri"/>
        <family val="2"/>
      </rPr>
      <t>).</t>
    </r>
  </si>
  <si>
    <r>
      <t>Trilho fixação galvanizado liso DIN 35mm para instalação de conectores tipo SAK, contator DR, disjuntor. (</t>
    </r>
    <r>
      <rPr>
        <b/>
        <sz val="10"/>
        <rFont val="Calibri"/>
        <family val="2"/>
      </rPr>
      <t>CD-TIMER</t>
    </r>
    <r>
      <rPr>
        <sz val="10"/>
        <rFont val="Calibri"/>
        <family val="2"/>
      </rPr>
      <t>).</t>
    </r>
  </si>
  <si>
    <t>Cabo para alarme  CCI de 10 vias na cor branca em PVC, condutores de bitola 0,5mm2 em cobre eletrolítico estanhados, isolação PVC  cores sólidas. Para interligação do Módulo da Central de Alarme com a caixa de comando do CD TIMER na retaguarda dos ATMs.</t>
  </si>
  <si>
    <t>3.3</t>
  </si>
  <si>
    <t>3.4</t>
  </si>
  <si>
    <t>3.5</t>
  </si>
  <si>
    <t>cj</t>
  </si>
  <si>
    <t>4.4</t>
  </si>
  <si>
    <t>4.5</t>
  </si>
  <si>
    <t>4.6</t>
  </si>
  <si>
    <t>unid.</t>
  </si>
  <si>
    <t>1.8</t>
  </si>
  <si>
    <t>1.9</t>
  </si>
  <si>
    <t>1.10</t>
  </si>
  <si>
    <t>1.11</t>
  </si>
  <si>
    <t>2.5</t>
  </si>
  <si>
    <t>2.6</t>
  </si>
  <si>
    <t>2.7</t>
  </si>
  <si>
    <t>2.8</t>
  </si>
  <si>
    <t>2.9</t>
  </si>
  <si>
    <t>1.12</t>
  </si>
  <si>
    <t>1.13</t>
  </si>
  <si>
    <t>1.14</t>
  </si>
  <si>
    <t>1.15</t>
  </si>
  <si>
    <t>TOTAL GERAL</t>
  </si>
  <si>
    <t>Cabo CIT-10 pares</t>
  </si>
  <si>
    <t>Bloco de inserção engate rápido com corte M10 LSA Plus com bastidor completo</t>
  </si>
  <si>
    <t>Abraçadeiras de Velcro 16mm Hellerman ou similar para amarração cabos e patch-cords (20 unidades)</t>
  </si>
  <si>
    <t>2.10</t>
  </si>
  <si>
    <t>2.11</t>
  </si>
  <si>
    <t>2.12</t>
  </si>
  <si>
    <t>2.13</t>
  </si>
  <si>
    <t>2.14</t>
  </si>
  <si>
    <t>2.15</t>
  </si>
  <si>
    <t>2.16</t>
  </si>
  <si>
    <t>2.17</t>
  </si>
  <si>
    <t>2.18</t>
  </si>
  <si>
    <t>2.19</t>
  </si>
  <si>
    <t>2.20</t>
  </si>
  <si>
    <t>2.21</t>
  </si>
  <si>
    <t>Contrato</t>
  </si>
  <si>
    <t>1</t>
  </si>
  <si>
    <t>un.</t>
  </si>
  <si>
    <t>cj.</t>
  </si>
  <si>
    <t>Demolição do forro em gesso</t>
  </si>
  <si>
    <t>1.16</t>
  </si>
  <si>
    <t>1.17</t>
  </si>
  <si>
    <t>1.18</t>
  </si>
  <si>
    <t>1.19</t>
  </si>
  <si>
    <t>1.20</t>
  </si>
  <si>
    <t>1.21</t>
  </si>
  <si>
    <t>1.22</t>
  </si>
  <si>
    <t>1.23</t>
  </si>
  <si>
    <t>1.24</t>
  </si>
  <si>
    <t>1.25</t>
  </si>
  <si>
    <t>Demolição parcial da laje em concreto para instalação do elevador hidráulico</t>
  </si>
  <si>
    <t>2</t>
  </si>
  <si>
    <t>FORRO</t>
  </si>
  <si>
    <t>PAVIMENTAÇÃO</t>
  </si>
  <si>
    <t>Pisos:</t>
  </si>
  <si>
    <t>Rodapés:</t>
  </si>
  <si>
    <t>TELHADO</t>
  </si>
  <si>
    <t>Manutenção do telhado em fibrocimento:</t>
  </si>
  <si>
    <t>IMPERMEABILIZAÇÃO</t>
  </si>
  <si>
    <t>PAREDES</t>
  </si>
  <si>
    <t>ESTRUTURA</t>
  </si>
  <si>
    <t>kg</t>
  </si>
  <si>
    <t>REVESTIMENTOS PAREDES,VIGAS E PILARES</t>
  </si>
  <si>
    <t>8.3</t>
  </si>
  <si>
    <t xml:space="preserve">m </t>
  </si>
  <si>
    <t>ESQUADRIAS E ELEMENTOS METÁLICOS</t>
  </si>
  <si>
    <t>9.1</t>
  </si>
  <si>
    <t>Madeira:</t>
  </si>
  <si>
    <t>9.2</t>
  </si>
  <si>
    <t>Ferro:</t>
  </si>
  <si>
    <t>Alumínio:</t>
  </si>
  <si>
    <t>Aço Inox</t>
  </si>
  <si>
    <t>Ferragens:</t>
  </si>
  <si>
    <t>VIDRAÇARIA</t>
  </si>
  <si>
    <t>10.1</t>
  </si>
  <si>
    <t>10.2</t>
  </si>
  <si>
    <t>10.3</t>
  </si>
  <si>
    <t>11.1</t>
  </si>
  <si>
    <t>11.2</t>
  </si>
  <si>
    <t>11.3</t>
  </si>
  <si>
    <t>11.4</t>
  </si>
  <si>
    <t>11.5</t>
  </si>
  <si>
    <t>ABASTECIMENTO DE ÁGUA</t>
  </si>
  <si>
    <t>12.1</t>
  </si>
  <si>
    <t>12.2</t>
  </si>
  <si>
    <t>pç</t>
  </si>
  <si>
    <t>INSTALAÇÃO SANITÁRIA E DE ESGOTO</t>
  </si>
  <si>
    <t>13.1</t>
  </si>
  <si>
    <t>14.1</t>
  </si>
  <si>
    <t>14.2</t>
  </si>
  <si>
    <t>ACESSÓRIOS E METAIS (SANITÁRIOS)</t>
  </si>
  <si>
    <t>15.1</t>
  </si>
  <si>
    <t>Saboneteira para refil transparente JOEFEL AC 81 ou equivalente</t>
  </si>
  <si>
    <t>Metais</t>
  </si>
  <si>
    <t>Louças</t>
  </si>
  <si>
    <t>SALA DE AUTOATENDIMENTO</t>
  </si>
  <si>
    <t xml:space="preserve">ELEMENTOS DIVISÓRIOS </t>
  </si>
  <si>
    <t>VIDROS</t>
  </si>
  <si>
    <t>PROGRAMAÇÃO VISUAL</t>
  </si>
  <si>
    <t xml:space="preserve">KIT ATM (AUTOMATIZA) Banrisul composto por: </t>
  </si>
  <si>
    <t>kit</t>
  </si>
  <si>
    <t xml:space="preserve">      - 1 eletroímã 150 kgf. com sensor</t>
  </si>
  <si>
    <t xml:space="preserve">      - 1 fonte de alimentação com carregador flutuante de bateria</t>
  </si>
  <si>
    <t xml:space="preserve">      - 1 placa ATM padrão Banrisul</t>
  </si>
  <si>
    <t xml:space="preserve">      - 1 kit de suportes de fixação para porta de alumínio</t>
  </si>
  <si>
    <t xml:space="preserve">      - 2 botões de acionamento (internos)</t>
  </si>
  <si>
    <t xml:space="preserve">      - 1 adesivo de orientação: "Após 22hs pressione o botão para sair"</t>
  </si>
  <si>
    <t>Cilindro contato elétrico 510 Pacri</t>
  </si>
  <si>
    <t>III</t>
  </si>
  <si>
    <t>PROGRAMAÇÃO VISUAL EXTERNA</t>
  </si>
  <si>
    <t>PROGRAMAÇÃO VISUAL INTERNA</t>
  </si>
  <si>
    <t>Adesivos:</t>
  </si>
  <si>
    <t>2.1.1</t>
  </si>
  <si>
    <t>2.1.2</t>
  </si>
  <si>
    <t>2.2.1</t>
  </si>
  <si>
    <t>2.3.1</t>
  </si>
  <si>
    <t>Porta cartaz - Fornecer e Instalar conforme projeto:</t>
  </si>
  <si>
    <t xml:space="preserve"> </t>
  </si>
  <si>
    <t>2.6.1</t>
  </si>
  <si>
    <t>2.6.2</t>
  </si>
  <si>
    <t>IV</t>
  </si>
  <si>
    <t>INTERIORES</t>
  </si>
  <si>
    <t>DIVISÓRIAS E PAINÉIS</t>
  </si>
  <si>
    <t>V</t>
  </si>
  <si>
    <t>VI</t>
  </si>
  <si>
    <t>VII</t>
  </si>
  <si>
    <t>PPCI</t>
  </si>
  <si>
    <t>Grelha de Retorno de Porta 497x597mm</t>
  </si>
  <si>
    <t>Acessórios para rede de dutos (fita perf., parafusos, etc.).</t>
  </si>
  <si>
    <t xml:space="preserve">Desmontagem  de Torre de Resfriamento e respectivas  Bombas hidráulicas,  quadro elétrico e acessórios  </t>
  </si>
  <si>
    <t>X</t>
  </si>
  <si>
    <t>XI</t>
  </si>
  <si>
    <t>INSTALAÇÕES ELÉTRICAS</t>
  </si>
  <si>
    <t>ENTRADA DE ENERGIA, DADOS E TELECOMUNICAÇÕES</t>
  </si>
  <si>
    <t xml:space="preserve">Acessórios para montagem, fixação, identificação dos disjuntor na MEDIÇÂO </t>
  </si>
  <si>
    <t>Escavação e fechamento de solo, abertura e recomposição de piso para instalação de eletrodutos</t>
  </si>
  <si>
    <t>Caixa de alvenaria argamassada com tampa de concreto e drenagem c/brita, com dimensões de 600x600x800mm</t>
  </si>
  <si>
    <t>Caixa de alvenaria argamassada com tampa de concreto e drenagem c/brita, com dimensões de 300x300x500mm</t>
  </si>
  <si>
    <t>Caixa de alvenaria argamassada com tampa de ferro e drenagem c/brita, com dimensões de 600x600x800mm</t>
  </si>
  <si>
    <t xml:space="preserve">MONTAGEM DOS QUADROS DE DISTRIBUIÇÃO E CABOS ELÉTRICOS: </t>
  </si>
  <si>
    <t>Quadro metálico de sobrepor em chapa de aço e pintura a pó cor cinza RAL 9002 com tampa e contra-tampa articuladas por dobradiças, com fecho rápido e aterramento na caixa e porta. Com placa de montagem cor laranja RAL 2004. Com espaço para disjuntor geral termomagnético tripolar e disjuntores parciais tipos caixa moldada e demais componentes. Barramentos de cobre eletrolítico recobertos por material isolante termocontrátil, sendo os principais tipo barras paralelas trifásicas mais barramentos de neutro e terra para correntes nominais de 200 A e capacidade de curto circuito de 10 Ka (mín 3 A/mm2), e barramentos parciais para correntes de 100 A. Com porta documentos contendo o diagrama unifilar da instalação e o quadro de carga do respectivo quadro, do tipo plástico fixado com fita auto-adesiva na parte interna da tampa para documentos no formato A4 e plaquetas de acrílico com identificação do número/nome dos circuitos na contra-tampa. Nas dimensões:</t>
  </si>
  <si>
    <t xml:space="preserve">    - 760x600x220mm </t>
  </si>
  <si>
    <t xml:space="preserve">Desmontagem, retirada, adequação e recomposições das instalações existentes para instalação dos  novos quadros CDs de Iluminação e Tomadas </t>
  </si>
  <si>
    <t>Quadro de metálico d SOBREPOR com espaço para 60 disjuntores monopolares e disjuntor geral, c/barramentos de ligação tripolares paralelos isolados 80A com bornes p/fases, perfil de proteção, e barramentos neutro e proteção, obturadores de banda e acessórios, tampa e contra-tampa metálicas com dobradiças, com fecho, aterramento caixa e porta. (CDs)</t>
  </si>
  <si>
    <t>Quadro de metálico d SOBREPOR com espaço para 48 disjuntores monopolares e disjuntor geral, c/barramentos de ligação tripolares paralelos isolados 80A com bornes p/fases, perfil de proteção, e barramentos neutro e proteção, obturadores de banda e acessórios, tampa e contra-tampa metálicas com dobradiças, com fecho, aterramento caixa e porta. (CDs)</t>
  </si>
  <si>
    <t>Acessórios para montagem, fixação, identificação dos quadros e componentes.</t>
  </si>
  <si>
    <t>Mini Disjuntores Termomagnéticos - 4,5 kA com fixações e terminais p/ cabos</t>
  </si>
  <si>
    <t xml:space="preserve">            - 1x16A</t>
  </si>
  <si>
    <t xml:space="preserve">            - 1x20A</t>
  </si>
  <si>
    <t>Mini Disjuntores Termomagnéticos -10kA com fixações e terminais p/ cabos</t>
  </si>
  <si>
    <t xml:space="preserve">           - 3x32A</t>
  </si>
  <si>
    <t xml:space="preserve">           - 3x40A</t>
  </si>
  <si>
    <t>Disjuntores Termomagnéticos Caixa Moldada -10kA com fixações e terminais p/ cabos</t>
  </si>
  <si>
    <t xml:space="preserve">           - 3x150A</t>
  </si>
  <si>
    <t xml:space="preserve">           - 3x50A</t>
  </si>
  <si>
    <t xml:space="preserve">           - 3x20A</t>
  </si>
  <si>
    <t xml:space="preserve">           - 1x16A</t>
  </si>
  <si>
    <t xml:space="preserve">           - 1x20A</t>
  </si>
  <si>
    <t>Cordoalha de cobre nú #16mm2 (aterramentos eletrodutos e acessórios de fixação)</t>
  </si>
  <si>
    <t xml:space="preserve">Dispositivo IDR 25A Bipolar sensibilidade 30mA </t>
  </si>
  <si>
    <t>Caixa Unificadora de Potenciais CUP - em aço, de sobrepor dim 210x210x90mm, com tampa, com barra de cobre de 6mm de espessura, para 9 terminais</t>
  </si>
  <si>
    <t>Terminais de pressão para ligação CUP a cabo de cobre flex de #10mm2</t>
  </si>
  <si>
    <t>Disjuntor Caixa Moldada -10kA em 380V - 3x30A (proteção Banco Capacitores) - Instalado no CD-BK</t>
  </si>
  <si>
    <t>Banco de Capacitores Trifásico fixo 2,0 kVAr em 380VAC, em caixa ABS com tampa, com dispositivos anti-explosão, disjuntor de proteção e distorção máxima de harmônicas de 3%</t>
  </si>
  <si>
    <t>PONTOS DE ILUMINAÇÃO /TOMADAS e AR CONDICIONADO</t>
  </si>
  <si>
    <t>3.6</t>
  </si>
  <si>
    <t>Sensor de presença omnidirecional  c/retardo 10 min, 220V/127V, 250VA</t>
  </si>
  <si>
    <t>3.7</t>
  </si>
  <si>
    <t>Relé foto-elétrico completo com base, 600VA - 220V/127V</t>
  </si>
  <si>
    <t>3.8</t>
  </si>
  <si>
    <t>3.9</t>
  </si>
  <si>
    <t>3.10</t>
  </si>
  <si>
    <t>3.11</t>
  </si>
  <si>
    <r>
      <t xml:space="preserve">Caixa de passagem  </t>
    </r>
    <r>
      <rPr>
        <b/>
        <sz val="10"/>
        <rFont val="Arial"/>
        <family val="2"/>
      </rPr>
      <t>FORRO</t>
    </r>
    <r>
      <rPr>
        <sz val="10"/>
        <rFont val="Arial"/>
        <family val="2"/>
      </rPr>
      <t xml:space="preserve"> de ferro galv 200mm x 200mm c/tampa </t>
    </r>
  </si>
  <si>
    <t>3.12</t>
  </si>
  <si>
    <t>3.13</t>
  </si>
  <si>
    <t>3.14</t>
  </si>
  <si>
    <t>Condulete alumínio ø ¾" c/ tampa</t>
  </si>
  <si>
    <t>3.15</t>
  </si>
  <si>
    <t>Condulete alumínio ø 1" c/tampa</t>
  </si>
  <si>
    <t>3.16</t>
  </si>
  <si>
    <t>Condulete alumínio ø 1.1/4" c/tampa</t>
  </si>
  <si>
    <t>3.17</t>
  </si>
  <si>
    <t>Condulete alumínio ø 1.1/2" c/tampa</t>
  </si>
  <si>
    <t>3.18</t>
  </si>
  <si>
    <t>Espelho de PVC 4x2" (100x50mm) ou de alumínio p/condulete de diam. ø ¾" com:</t>
  </si>
  <si>
    <t xml:space="preserve">          - interruptor simples </t>
  </si>
  <si>
    <t xml:space="preserve">          - tomada 1xP+T 20A/250V NBR 14136 (AZUL) </t>
  </si>
  <si>
    <t xml:space="preserve">          - tomada 2xP+T 20A/250V NBR 14136 (AZUL) </t>
  </si>
  <si>
    <t xml:space="preserve">          - tomada 2xP+T 20A/250V NBR 14136 (AZUL) com interruptor simples (mono ou bipolar)</t>
  </si>
  <si>
    <t>3.19</t>
  </si>
  <si>
    <t>Suporte Ref. DT.64.140.00 com UM interruptor Universal 10A cor branca, ou equivalente.</t>
  </si>
  <si>
    <t>3.20</t>
  </si>
  <si>
    <t>Suporte Ref. DT.64.240.00 com DOIS interruptores Universais 10A cor branca, ou equivalente.</t>
  </si>
  <si>
    <t>3.21</t>
  </si>
  <si>
    <t>Suporte Ref. DT.64.340.00 com TRÊS interruptores Universais 10A cor branca, ou equivalente.</t>
  </si>
  <si>
    <t>3.22</t>
  </si>
  <si>
    <t>Suporte Ref. DT.64.140.00 com UM interruptor HOTEL 10A cor branca, ou equivalente.</t>
  </si>
  <si>
    <t>3.23</t>
  </si>
  <si>
    <t>3.24</t>
  </si>
  <si>
    <t>3.25</t>
  </si>
  <si>
    <t>3.26</t>
  </si>
  <si>
    <t>3.27</t>
  </si>
  <si>
    <r>
      <t xml:space="preserve">Eletroduto de </t>
    </r>
    <r>
      <rPr>
        <b/>
        <sz val="10"/>
        <rFont val="Arial"/>
        <family val="2"/>
      </rPr>
      <t>Ferro Galvanizado Leve</t>
    </r>
    <r>
      <rPr>
        <sz val="10"/>
        <rFont val="Arial"/>
        <family val="2"/>
      </rPr>
      <t>:</t>
    </r>
  </si>
  <si>
    <t xml:space="preserve">          - ø 20mm. 3/4"</t>
  </si>
  <si>
    <t xml:space="preserve">          - ø 25mm. 1"</t>
  </si>
  <si>
    <t xml:space="preserve">          - ø 32mm. 1.1/4"</t>
  </si>
  <si>
    <t xml:space="preserve">          - ø 37mm. 1.1/2"</t>
  </si>
  <si>
    <t>3.28</t>
  </si>
  <si>
    <t>3.29</t>
  </si>
  <si>
    <r>
      <t xml:space="preserve">Eletroduto </t>
    </r>
    <r>
      <rPr>
        <b/>
        <sz val="10"/>
        <rFont val="Arial"/>
        <family val="2"/>
      </rPr>
      <t xml:space="preserve">Conduite PVC Flexível 3/4" ou 1” </t>
    </r>
    <r>
      <rPr>
        <sz val="10"/>
        <rFont val="Arial"/>
        <family val="2"/>
      </rPr>
      <t>corrugado cor amarela (Tigreflex ou similar)</t>
    </r>
  </si>
  <si>
    <t>3.30</t>
  </si>
  <si>
    <r>
      <t xml:space="preserve">Eletroduto Flexível com alma de aço revestimento PVC com boxes- </t>
    </r>
    <r>
      <rPr>
        <b/>
        <sz val="10"/>
        <rFont val="Arial"/>
        <family val="2"/>
      </rPr>
      <t>Sealtube - 3/4 a 1"</t>
    </r>
  </si>
  <si>
    <t>3.31</t>
  </si>
  <si>
    <r>
      <t xml:space="preserve">Conectores tipo Box Reto de Alumínio para </t>
    </r>
    <r>
      <rPr>
        <b/>
        <sz val="10"/>
        <rFont val="Arial"/>
        <family val="2"/>
      </rPr>
      <t>Sealtube 3/4" a 1"</t>
    </r>
  </si>
  <si>
    <t>3.32</t>
  </si>
  <si>
    <r>
      <t xml:space="preserve">Eletroduto Flexível com alma de aço revestimento PVC com boxes- </t>
    </r>
    <r>
      <rPr>
        <b/>
        <sz val="10"/>
        <rFont val="Arial"/>
        <family val="2"/>
      </rPr>
      <t xml:space="preserve">Sealtube - 1/2 " </t>
    </r>
    <r>
      <rPr>
        <sz val="10"/>
        <rFont val="Arial"/>
        <family val="2"/>
      </rPr>
      <t>(descida máscara)</t>
    </r>
  </si>
  <si>
    <t>3.33</t>
  </si>
  <si>
    <r>
      <t xml:space="preserve">Conectores tipo Box Reto de Alumínio para </t>
    </r>
    <r>
      <rPr>
        <b/>
        <sz val="10"/>
        <rFont val="Arial"/>
        <family val="2"/>
      </rPr>
      <t xml:space="preserve">Sealtube 1/2" </t>
    </r>
  </si>
  <si>
    <t>3.34</t>
  </si>
  <si>
    <r>
      <t xml:space="preserve">Eletrocalha lisa/perfurada </t>
    </r>
    <r>
      <rPr>
        <b/>
        <sz val="10"/>
        <rFont val="Arial"/>
        <family val="2"/>
      </rPr>
      <t xml:space="preserve">50x50mm </t>
    </r>
  </si>
  <si>
    <t>3.35</t>
  </si>
  <si>
    <t>Tampa para eletrocalha 50mm</t>
  </si>
  <si>
    <t>3.36</t>
  </si>
  <si>
    <t xml:space="preserve">Suporte suspensão para eletrocalha 50x50mm </t>
  </si>
  <si>
    <t>3.37</t>
  </si>
  <si>
    <t xml:space="preserve">Curva Horizontal 90° p/ eletrocalha 50x50mm </t>
  </si>
  <si>
    <t>3.38</t>
  </si>
  <si>
    <t>Curva Vertical descida p/ eletrocalha 50x50mm</t>
  </si>
  <si>
    <t>3.39</t>
  </si>
  <si>
    <t>Flange p/quadro eletrocalha p/ 50x50mm</t>
  </si>
  <si>
    <t>3.40</t>
  </si>
  <si>
    <r>
      <t xml:space="preserve">Eletrocalha lisa/perfurada </t>
    </r>
    <r>
      <rPr>
        <b/>
        <sz val="10"/>
        <rFont val="Arial"/>
        <family val="2"/>
      </rPr>
      <t xml:space="preserve">100x50mm </t>
    </r>
  </si>
  <si>
    <t>3.41</t>
  </si>
  <si>
    <t>Tampa para eletrocalha 100mm</t>
  </si>
  <si>
    <t>3.42</t>
  </si>
  <si>
    <t xml:space="preserve">Suporte suspensão para eletrocalha 100x50mm </t>
  </si>
  <si>
    <t>3.43</t>
  </si>
  <si>
    <t xml:space="preserve">Curva Horizontal 90° p/ eletrocalha 100x50mm </t>
  </si>
  <si>
    <t>3.44</t>
  </si>
  <si>
    <t>Curva Vertical descida p/ eletrocalha 100x50mm</t>
  </si>
  <si>
    <t>3.45</t>
  </si>
  <si>
    <t xml:space="preserve">TE horizontal p/eletrocalha 100x50mm </t>
  </si>
  <si>
    <t>3.46</t>
  </si>
  <si>
    <t>Flange p/quadro p/eletrocalha 100x50mm</t>
  </si>
  <si>
    <t>3.47</t>
  </si>
  <si>
    <t xml:space="preserve">Redução para eletrocalha 50x50mm </t>
  </si>
  <si>
    <t>3.48</t>
  </si>
  <si>
    <r>
      <t xml:space="preserve">Eletrocalha lisa/perfurada </t>
    </r>
    <r>
      <rPr>
        <b/>
        <sz val="10"/>
        <rFont val="Arial"/>
        <family val="2"/>
      </rPr>
      <t xml:space="preserve">100x100mm </t>
    </r>
  </si>
  <si>
    <t>3.49</t>
  </si>
  <si>
    <t>3.50</t>
  </si>
  <si>
    <t xml:space="preserve">Suporte suspensão para eletrocalha 100x100mm </t>
  </si>
  <si>
    <t>3.51</t>
  </si>
  <si>
    <t xml:space="preserve">Curva Horizontal 90° p/ eletrocalha 100x100mm </t>
  </si>
  <si>
    <t>3.52</t>
  </si>
  <si>
    <t xml:space="preserve">Curva Vertical 90° p/ eletrocalha 100x100mm </t>
  </si>
  <si>
    <t>3.53</t>
  </si>
  <si>
    <t xml:space="preserve">Flange p/1quadro p/eletrocalha 100x100mm </t>
  </si>
  <si>
    <t>3.54</t>
  </si>
  <si>
    <r>
      <t xml:space="preserve">Perfilado </t>
    </r>
    <r>
      <rPr>
        <b/>
        <sz val="10"/>
        <rFont val="Arial"/>
        <family val="2"/>
      </rPr>
      <t xml:space="preserve">38x38mm </t>
    </r>
  </si>
  <si>
    <t>3.55</t>
  </si>
  <si>
    <t>Base c/ 4 furos fixação externa p/perfilado 38x38mm</t>
  </si>
  <si>
    <t>3.56</t>
  </si>
  <si>
    <t xml:space="preserve">Emendas Internas ("I", "L") para perfilado 38x38mm  </t>
  </si>
  <si>
    <t>3.57</t>
  </si>
  <si>
    <t xml:space="preserve">Emendas "T" ou  CRUZETA para perfilado 38x38mm  </t>
  </si>
  <si>
    <t>3.58</t>
  </si>
  <si>
    <t>Vergalhão rosca total 1/4"</t>
  </si>
  <si>
    <t>3.59</t>
  </si>
  <si>
    <t>Chumbador rosca interna 1/4"</t>
  </si>
  <si>
    <t>3.60</t>
  </si>
  <si>
    <t>Parafusos, porcas e arruelas para perfilados/eletrocalha</t>
  </si>
  <si>
    <t>3.61</t>
  </si>
  <si>
    <t>3.62</t>
  </si>
  <si>
    <r>
      <t xml:space="preserve">Sirene eletronica áudio/estrobo interna para sanitário </t>
    </r>
    <r>
      <rPr>
        <b/>
        <sz val="10"/>
        <rFont val="Arial"/>
        <family val="2"/>
      </rPr>
      <t>PPNE</t>
    </r>
    <r>
      <rPr>
        <sz val="10"/>
        <rFont val="Arial"/>
        <family val="2"/>
      </rPr>
      <t xml:space="preserve"> com fonte de alimentação por Bateria </t>
    </r>
  </si>
  <si>
    <r>
      <t xml:space="preserve">Acionador fixo de alarme para sanitário </t>
    </r>
    <r>
      <rPr>
        <b/>
        <sz val="10"/>
        <rFont val="Arial"/>
        <family val="2"/>
      </rPr>
      <t>PPNE</t>
    </r>
    <r>
      <rPr>
        <sz val="10"/>
        <rFont val="Arial"/>
        <family val="2"/>
      </rPr>
      <t xml:space="preserve"> tipo botoeira soco com retenção e botão reset. Alimentação por bateria</t>
    </r>
  </si>
  <si>
    <t>Controle termostato para exaustor Sala Baterias</t>
  </si>
  <si>
    <t>INSTALAÇÕES DE ILUMINAÇÃO/SINALIZAÇÂO DE EMERGÊNCIA</t>
  </si>
  <si>
    <t>XIII</t>
  </si>
  <si>
    <t>Quadro de metálico de SOBREPOR com espaço para 72 disjuntores monopolares e disjuntor geral, c/barramentos de ligação tripolares paralelos isolados 80A com bornes p/fases, perfil de proteção, e barramentos neutro e proteção, obturadores de banda e acessórios, tampa e contra-tampa metálicas com dobradiças, com fecho, aterramento caixa e porta. (CD-ESTAB)</t>
  </si>
  <si>
    <r>
      <t>Chave Reversora</t>
    </r>
    <r>
      <rPr>
        <sz val="10"/>
        <rFont val="Arial"/>
        <family val="2"/>
      </rPr>
      <t xml:space="preserve"> 63A. com 04 câmaras</t>
    </r>
  </si>
  <si>
    <t>Centro de Distribuição tipo Quadro de Comando para Caixa p/ reversora - GSP.2</t>
  </si>
  <si>
    <t xml:space="preserve">Abertura de piso para instalação de eletrodutos PVC 1"  no contrapiso, com recomposição do piso (porcelanato/cerâmica) </t>
  </si>
  <si>
    <t>Caixa de piso SQR Rotation Dupla tipo de Nível com 2 tomadas 2P+T 20A/250V NBR 14136 (PRETA) e 2 tomadas RJ45, completa com janela prensa cabos, tampa lisa de alumínio polido e arremates de piso, parafusos reguladores, arremate de piso, ou similar</t>
  </si>
  <si>
    <t>Suportes metálico para Tomadas para Caixa SQR Rotation, ou similar</t>
  </si>
  <si>
    <t>DOIS Blocos de tomadas NBR.20A (PRETA) para caixa SQR</t>
  </si>
  <si>
    <t>Caixa Guia em ABS para caixa de piso SQR Rotation  Dupla</t>
  </si>
  <si>
    <r>
      <t xml:space="preserve">Canaleta de Alumínio de </t>
    </r>
    <r>
      <rPr>
        <b/>
        <sz val="10"/>
        <rFont val="Arial"/>
        <family val="2"/>
      </rPr>
      <t>73x25mm</t>
    </r>
    <r>
      <rPr>
        <sz val="10"/>
        <rFont val="Arial"/>
        <family val="2"/>
      </rPr>
      <t xml:space="preserve"> tripla com /tampa e pintura eletrostática</t>
    </r>
  </si>
  <si>
    <t>Curva 90 graus  p/Canaleta de Alumínio de 73x25mm</t>
  </si>
  <si>
    <t>Derivação saída eletrodutos p/Canaleta de Alumínio de 73x25mm</t>
  </si>
  <si>
    <t>Caixa derivação 100x100mm tipo X  p/Canaleta de Alumínio de 73x25mm</t>
  </si>
  <si>
    <t>Caixa derivação 100x100mm tipo T  p/Canaleta de Alumínio de 73x25mm</t>
  </si>
  <si>
    <r>
      <t xml:space="preserve">Canaleta de Alumínio de </t>
    </r>
    <r>
      <rPr>
        <b/>
        <sz val="10"/>
        <rFont val="Arial"/>
        <family val="2"/>
      </rPr>
      <t>73x45mm</t>
    </r>
    <r>
      <rPr>
        <sz val="10"/>
        <rFont val="Arial"/>
        <family val="2"/>
      </rPr>
      <t xml:space="preserve"> dupla-deslocado com /tampa e pintura eletrostática</t>
    </r>
  </si>
  <si>
    <t>Curva 90 graus p/Canaleta de Alumínio de 73x45mm</t>
  </si>
  <si>
    <t>Derivação saída eletrodutos p/Canaleta de Alumínio de 73x45mm</t>
  </si>
  <si>
    <t>1.26</t>
  </si>
  <si>
    <t>Caixa derivação 100x100mm tipo X  /p/Canaleta de Alumínio de 73x45mm</t>
  </si>
  <si>
    <t>PONTOS PARA A TRANSMISSÃO DE DADOS:</t>
  </si>
  <si>
    <t xml:space="preserve">Caixa para Modem marca CEMAR ref: CPS-17OS, 185x210x74mm ou equivalente </t>
  </si>
  <si>
    <t>Adapter Cable 2,5m (Estações de Trabalho, Impr, ATMs) - Cor Azul com Cover</t>
  </si>
  <si>
    <t>Régua de 19" com 8 tomadas 2P+T 20A</t>
  </si>
  <si>
    <t>INSTALAÇÕES TELEFÔNICAS:</t>
  </si>
  <si>
    <t>SERVIÇOS COMPLEMENTARES ELÉTRICA/AUTOMAÇÃO/TELEFÔNICO</t>
  </si>
  <si>
    <t>As-Built das Instalações Elet./Log./Telf./Alarme/CFTV</t>
  </si>
  <si>
    <t>Verificação e certificação final das instalações - chek list</t>
  </si>
  <si>
    <t>Kit saída de emergência composto por caixa porta-chave tipo quebre o vidro, com acionamento, sirene strobo acústica, fonte de alimentação chaveada 24 VDC / 127/220V, modelo KIT-SE padrão Banrisul, instalada sobre caixa de passagem termoplástica de 150X150X68mm</t>
  </si>
  <si>
    <t>Refletor Holofote Branco tipo LED de SOBREPOR  - 1x30W/220V.</t>
  </si>
  <si>
    <t xml:space="preserve">Luminária Paflon LED EMBUTIR REDONDO - 22,5 cm, 18W Bivolt Branco Frio Save Energy </t>
  </si>
  <si>
    <t xml:space="preserve">Luminária Paflon LED SOBREPOR REDONDO - 22,5 cm, 18W Bivolt Branco Frio Save Energy </t>
  </si>
  <si>
    <t>INSTALAÇÕES DE AUTOMAÇÃO (ELÉTRICAS E SINAL)</t>
  </si>
  <si>
    <t>Rack padrão 19" tipo gabinete fechado, porta acrílico com chave, próprio para cabeamento estruturado de 24 Us, profundidade 570mm  fixado na parede com UMA bandeja e 07 (SETE) organizadores de cabos em PVC - Cor RAL 7032</t>
  </si>
  <si>
    <t>Rack padrão 19" tipo gabinete fechado, porta acrílico com chave, próprio para cabeamento estruturado de 16 Us, profundidade 570mm livres internamente, fixado na parede com quatro bandejas de 4 apoios e 64 conjuntos de parafusos porca/gaiola. Cor Cinza RAL 7032.</t>
  </si>
  <si>
    <t>conjunto de 10 (5+5) metros de cabo coaxial 75 Ohms na cor preta RF75 0,4/2,5 com conector tipo BNC reto com solda e conector tipo BNC angular com rosca e solda (mini)</t>
  </si>
  <si>
    <t>1.27</t>
  </si>
  <si>
    <t>1.28</t>
  </si>
  <si>
    <t>1.29</t>
  </si>
  <si>
    <t>1.30</t>
  </si>
  <si>
    <t>1.31</t>
  </si>
  <si>
    <t>1.32</t>
  </si>
  <si>
    <t>Mini Contactora Tripolar WEG, Siemens ou similar 20 A</t>
  </si>
  <si>
    <t>Mini Contactora Tripolar WEG, Siemens ou similar 40 A</t>
  </si>
  <si>
    <t>Timer Programador Horário 1 NA/NF 16A (Kit ATM e AC SAA; Ilum SAA e Máscara; Luminoso e Pórtico)</t>
  </si>
  <si>
    <t>DOIS Blocos de tomadas NBR.20A (VERMELHA) para caixa SQR</t>
  </si>
  <si>
    <r>
      <t xml:space="preserve">Tampa terminal para canaleta metálica branca </t>
    </r>
    <r>
      <rPr>
        <b/>
        <sz val="10"/>
        <color theme="1"/>
        <rFont val="Calibri"/>
        <family val="2"/>
        <scheme val="minor"/>
      </rPr>
      <t>"X"</t>
    </r>
    <r>
      <rPr>
        <sz val="10"/>
        <color theme="1"/>
        <rFont val="Calibri"/>
        <family val="2"/>
        <scheme val="minor"/>
      </rPr>
      <t xml:space="preserve"> - Branca  (TV Plataforma)</t>
    </r>
  </si>
  <si>
    <t>1.33</t>
  </si>
  <si>
    <t>1.34</t>
  </si>
  <si>
    <t>Eletroduto de ferro 25mm pintado de branco onde ficar aparente - Para interligação da caixa de comando atrás da máscara com porta automatizada da fachada</t>
  </si>
  <si>
    <t>Caixa passagem condulete 25mm com tampa cega pintada de branco onde ficar aparente - Para interligação da caixa de comando atrás da máscara com porta automatizada da fachada</t>
  </si>
  <si>
    <t xml:space="preserve"> m</t>
  </si>
  <si>
    <t>Derivação lateral para eletroduto</t>
  </si>
  <si>
    <t>Eletroduto de ferro 25mm pintado de branco onde ficar aparente - Para interligação da caixa de comando atrás da máscara com eletrocalha elétrica, motor da porta automatizada e complementação da tubulação de alarme</t>
  </si>
  <si>
    <t>Caixa passagem condulete 25mm com tampa cega pintada de branco onde ficar aparente - Para interligação da caixa de comando atrás da máscara com eletrocalha elétrica, motor da porta automatizada e complementação da tubulação de alarme</t>
  </si>
  <si>
    <t>Quadro de comando com dimensões mínimas de 500x400x200mm - CD Cortina</t>
  </si>
  <si>
    <t>1.35</t>
  </si>
  <si>
    <t>DOIS Blocos de tomadas RJ-45 Cat.6 para caixa SQR</t>
  </si>
  <si>
    <t>Cabo UTP 4 Pares LSZH (Não Halogenado)  Cat.6</t>
  </si>
  <si>
    <t>Certificação pontos lógicos Cat.6  com relatório</t>
  </si>
  <si>
    <t>Voice Panel 50 portas com RJ-45 Cat 6 p/ Rack 19" (Rack - RAMAIS)</t>
  </si>
  <si>
    <t>patch cord azul, Cat.6, 1,0 mts para o Rack</t>
  </si>
  <si>
    <t>patch cord verde, Cat.6,  1,0 mts para o Rack</t>
  </si>
  <si>
    <t>Cabo UTP, 4 pares 24AWG LSZH (Não Halogenado) - Categoria 6.</t>
  </si>
  <si>
    <t>Quadro distribuição PVC, Sobrepor, para 4 disjuntores com tampa de acrílico - WEG ou similar</t>
  </si>
  <si>
    <r>
      <rPr>
        <sz val="10"/>
        <rFont val="Calibri"/>
        <family val="2"/>
        <charset val="1"/>
      </rPr>
      <t xml:space="preserve">Eletroduto Flexível com alma de aço revestimento PVC com boxes- </t>
    </r>
    <r>
      <rPr>
        <b/>
        <sz val="10"/>
        <rFont val="Calibri"/>
        <family val="2"/>
        <charset val="1"/>
      </rPr>
      <t xml:space="preserve">Sealtube - 1/2 " </t>
    </r>
    <r>
      <rPr>
        <sz val="10"/>
        <rFont val="Calibri"/>
        <family val="2"/>
        <charset val="1"/>
      </rPr>
      <t>(interligação da Caixa de passagem ao CD das baterias)</t>
    </r>
  </si>
  <si>
    <t>Abraçadeiras de Velcro 16mm Hellerman ou similar para amarração para eletroduto cordoado (20 unidades).</t>
  </si>
  <si>
    <t>Prateleira de ferro para adaptar ao Rack de Baterias. Instalar na parte de cima onde vai o Nobreak.</t>
  </si>
  <si>
    <r>
      <t xml:space="preserve">Canaleta metálica branca </t>
    </r>
    <r>
      <rPr>
        <b/>
        <sz val="10"/>
        <rFont val="Calibri"/>
        <family val="2"/>
        <scheme val="minor"/>
      </rPr>
      <t>"X".</t>
    </r>
  </si>
  <si>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DUAS tomadas tipo bloco NBR 20A e UM com RJ45 </t>
    </r>
    <r>
      <rPr>
        <b/>
        <sz val="10"/>
        <rFont val="Calibri"/>
        <family val="2"/>
        <scheme val="minor"/>
      </rPr>
      <t>Cat.6</t>
    </r>
    <r>
      <rPr>
        <sz val="10"/>
        <rFont val="Calibri"/>
        <family val="2"/>
        <scheme val="minor"/>
      </rPr>
      <t>.</t>
    </r>
  </si>
  <si>
    <r>
      <t xml:space="preserve">Derivação saída 2 eletrodutos 1" p/Canaleta metálica branca </t>
    </r>
    <r>
      <rPr>
        <b/>
        <sz val="10"/>
        <rFont val="Calibri"/>
        <family val="2"/>
        <scheme val="minor"/>
      </rPr>
      <t>"X"</t>
    </r>
  </si>
  <si>
    <r>
      <t xml:space="preserve">Tampa terminal para canaleta metálica branca </t>
    </r>
    <r>
      <rPr>
        <b/>
        <sz val="10"/>
        <rFont val="Calibri"/>
        <family val="2"/>
        <scheme val="minor"/>
      </rPr>
      <t>"X"</t>
    </r>
  </si>
  <si>
    <t>ADEQUAÇÕES SALA NOBREAK E TVs PLATAFORMA</t>
  </si>
  <si>
    <r>
      <t xml:space="preserve">Patch panel descarregado, Cat. 6, alta densidade, 19" x 1U, 24 posições, </t>
    </r>
    <r>
      <rPr>
        <b/>
        <sz val="10"/>
        <rFont val="Calibri"/>
        <family val="2"/>
        <scheme val="minor"/>
      </rPr>
      <t>SEM</t>
    </r>
    <r>
      <rPr>
        <sz val="10"/>
        <rFont val="Calibri"/>
        <family val="2"/>
        <scheme val="minor"/>
      </rPr>
      <t xml:space="preserve"> conectores RJ45 fêmea.</t>
    </r>
  </si>
  <si>
    <t>Conector fêmea RJ45 keystone categoria 6, vias de contato produzidas em bronze fosforoso com camadas de 2,54 m de níquel e 1,27 m de ouro, marca Furukawa ou equivalente.</t>
  </si>
  <si>
    <t>COMPLEMENTAÇÃO DO SISTEMA DE ALARME</t>
  </si>
  <si>
    <t>Eletroduto de Ferro galvanizado semi-pesado com rosca de 25mm (1") pintado de branco onde ficar aparente (Usar nas baixadas da retaguarda)</t>
  </si>
  <si>
    <t>Caixa de passagem em alumínio com rosca de 25 mm (1"), tipo condulete, pintada de branco onde ficar aparente, com tampa cega (Usar nas baixadas da retaguarda)</t>
  </si>
  <si>
    <t>Cabo para alarme  CCI de 10 vias na cor branca em PVC, condutores de bitola 0,5mm² em cobre eletrolítico estanhados, isolação PVC cores sólidas.</t>
  </si>
  <si>
    <r>
      <t xml:space="preserve">Canaleta metálica branca </t>
    </r>
    <r>
      <rPr>
        <b/>
        <sz val="10"/>
        <rFont val="Calibri"/>
        <family val="2"/>
        <scheme val="minor"/>
      </rPr>
      <t>"X"</t>
    </r>
    <r>
      <rPr>
        <sz val="10"/>
        <rFont val="Calibri"/>
        <family val="2"/>
        <scheme val="minor"/>
      </rPr>
      <t xml:space="preserve"> (Usar nas baixadas da área de público)</t>
    </r>
  </si>
  <si>
    <r>
      <t xml:space="preserve">Porta Equipamento para canaleta metálica branca </t>
    </r>
    <r>
      <rPr>
        <b/>
        <sz val="10"/>
        <rFont val="Calibri"/>
        <family val="2"/>
        <scheme val="minor"/>
      </rPr>
      <t>"X"</t>
    </r>
    <r>
      <rPr>
        <sz val="10"/>
        <rFont val="Calibri"/>
        <family val="2"/>
        <scheme val="minor"/>
      </rPr>
      <t xml:space="preserve"> para dois blocos, branco, em ABS com tampa cega com furo central.</t>
    </r>
  </si>
  <si>
    <r>
      <t xml:space="preserve">Tampa terminal para canaleta metálica branca </t>
    </r>
    <r>
      <rPr>
        <b/>
        <sz val="10"/>
        <rFont val="Calibri"/>
        <family val="2"/>
        <scheme val="minor"/>
      </rPr>
      <t>"X"</t>
    </r>
    <r>
      <rPr>
        <sz val="10"/>
        <rFont val="Calibri"/>
        <family val="2"/>
        <scheme val="minor"/>
      </rPr>
      <t xml:space="preserve"> - Branca</t>
    </r>
  </si>
  <si>
    <t>Derivação saída 2 eletrodutos 1" p/Canaleta de Alumínio tipo "X"</t>
  </si>
  <si>
    <t>Remoção da Infraestrutura existente de Alarme</t>
  </si>
  <si>
    <r>
      <t xml:space="preserve">Porta Equipamento para canaleta metálica branca </t>
    </r>
    <r>
      <rPr>
        <b/>
        <sz val="10"/>
        <color theme="1"/>
        <rFont val="Calibri"/>
        <family val="2"/>
        <scheme val="minor"/>
      </rPr>
      <t>"X"</t>
    </r>
    <r>
      <rPr>
        <sz val="10"/>
        <color theme="1"/>
        <rFont val="Calibri"/>
        <family val="2"/>
        <scheme val="minor"/>
      </rPr>
      <t xml:space="preserve"> para três módulos em ABS com duas tomadas tipo bloco NBR 20A e um RJ45 Cat.6 (TV Plataforma)</t>
    </r>
  </si>
  <si>
    <t>patch cord azul, Cat.6,  6 mts para interligações Racks com RJ45 macho nas pontas identificados com anilhas de "1" a "6"</t>
  </si>
  <si>
    <t>PGDM</t>
  </si>
  <si>
    <t>Readequação do QGBT existente junto à Medição, incluindo retirada dos disjuntores e cabos alimentadores a serem desativados, retirada e substituição do disjuntor geral, interligação neutro-terra , recomposição da caixa do quadro com recuperação de pontos com ferrugem, limpeza, pintura. Instalação de eletroduto e curva de PVC 3" até a nova caixa de solo a ser instalada em frente</t>
  </si>
  <si>
    <t>Tapume em chapa de madeira compensada resinada, e=6mm, com pintura protetora branco fosco, prevendo reutilização (montagem dos leiautes provisórios durante etapas da obra)</t>
  </si>
  <si>
    <t>ART - Anotação de Responsabilidade Técnica - Faixa 03 -  Contratos acima de R$ 15.000,01</t>
  </si>
  <si>
    <t>Destinação de resíduos com entrega de Manifesto de Transporte de Resíduos e o Recibo de Destinação de Resíduos por empresa licenciada</t>
  </si>
  <si>
    <t>Carga mecanizada e transporte/descarga de entulho em caminhão basculante - distância até 20km</t>
  </si>
  <si>
    <t>Administração da obra direta no local - 5% do custo total da obra acima de 250m²</t>
  </si>
  <si>
    <t>Atualização de projetos/"As built"</t>
  </si>
  <si>
    <t>Plano de Gerenciamento de Resíduos da Construção Civil – PGRCC</t>
  </si>
  <si>
    <t>DEMOLIÇÃO / REMANEJAMENTO / REMOÇÃO</t>
  </si>
  <si>
    <t>Remoção de testeira luminosa de fachada, acima de 2,65m, incluindo embalagem para transporte</t>
  </si>
  <si>
    <t xml:space="preserve"> UNID.</t>
  </si>
  <si>
    <r>
      <t xml:space="preserve"> m</t>
    </r>
    <r>
      <rPr>
        <vertAlign val="superscript"/>
        <sz val="8"/>
        <color theme="1"/>
        <rFont val="Arial"/>
        <family val="2"/>
      </rPr>
      <t>2</t>
    </r>
  </si>
  <si>
    <t>Remoção de esquadria metálica sem reaproveitamento (acesso e janelas dos dois pavimentos)</t>
  </si>
  <si>
    <t>Remoção de divisória leve</t>
  </si>
  <si>
    <t>Demolição de piso externo/calçada</t>
  </si>
  <si>
    <t>Remoção de corrimão da escada interna para adequar à NBR 9050</t>
  </si>
  <si>
    <t>Remoção de soleira em mármore ou granito</t>
  </si>
  <si>
    <t>Demolição de cobertura em telhas de fibrocimento, cumeeira e rincão junto a cobertura da Agência</t>
  </si>
  <si>
    <t>Remanejamento de mobiliário, inclusive desmontagem e remontagem (PGDM)</t>
  </si>
  <si>
    <t>Remoção de impermeabilização e proteção mecânica</t>
  </si>
  <si>
    <t>Remoção de reservatório superior provisório em fibra capacidade 1000 litros</t>
  </si>
  <si>
    <t>Demolição de piso cerâmico (laje da torre de ar e sanitários)</t>
  </si>
  <si>
    <t>Demolição de revestimento com argamassa (azulejos sanitários)</t>
  </si>
  <si>
    <t>Remoção de louças sanitárias</t>
  </si>
  <si>
    <t>Demolição de piso em madeira para instalação de pontos de elétrica e lógica e complementação de piso em mármore</t>
  </si>
  <si>
    <t>Remoção de porta de madeira interna, sem reaproveitamento</t>
  </si>
  <si>
    <t>Demolição de alvenaria, sem reaproveitamento, para as adaptações do sanitário PNE, rasgos para passagem de eletrodutos e tubulações</t>
  </si>
  <si>
    <t>Remanejamento de ATM do autoatendimento</t>
  </si>
  <si>
    <t>Remoção de toldo/cobertura de acesso</t>
  </si>
  <si>
    <t>Demolição de piso cimentado sobre lastro de concreto e contrapiso da rampa de acesso</t>
  </si>
  <si>
    <t>Demolição parcial do piso em mármore e contrapiso para instalação do elevador hidráulico</t>
  </si>
  <si>
    <t>Forro de gesso liso em placas 60x60cm, e=30mm, colocado</t>
  </si>
  <si>
    <t>Forro acústico de Fibra Mineral Removível, modulação 625x625x15mm, apoiados em perfis metálicos tipo "T" suspensos por perfis rígidos - ref. Armstrong, Sahara</t>
  </si>
  <si>
    <t>5.1.1</t>
  </si>
  <si>
    <t>5.1.2</t>
  </si>
  <si>
    <t>5.1.3</t>
  </si>
  <si>
    <t>5.1.4</t>
  </si>
  <si>
    <t>5.1.5</t>
  </si>
  <si>
    <t>5.1.6</t>
  </si>
  <si>
    <t>5.1.7</t>
  </si>
  <si>
    <t>5.1.8</t>
  </si>
  <si>
    <t>5.1.9</t>
  </si>
  <si>
    <t>5.2</t>
  </si>
  <si>
    <t>5.2.1</t>
  </si>
  <si>
    <t>10.4</t>
  </si>
  <si>
    <t>10.5</t>
  </si>
  <si>
    <t>10.6</t>
  </si>
  <si>
    <t>10.7</t>
  </si>
  <si>
    <t>11.1.1</t>
  </si>
  <si>
    <t>11.1.2</t>
  </si>
  <si>
    <t>11.1.3</t>
  </si>
  <si>
    <t>11.2.1</t>
  </si>
  <si>
    <t>11.2.2</t>
  </si>
  <si>
    <t>11.2.3</t>
  </si>
  <si>
    <t>11.3.1</t>
  </si>
  <si>
    <t>11.4.1</t>
  </si>
  <si>
    <t>11.5.1</t>
  </si>
  <si>
    <t>12.3</t>
  </si>
  <si>
    <t>13.2</t>
  </si>
  <si>
    <t>13.3</t>
  </si>
  <si>
    <t>13.4</t>
  </si>
  <si>
    <t>13.5</t>
  </si>
  <si>
    <t>13.6</t>
  </si>
  <si>
    <t>16.1</t>
  </si>
  <si>
    <t>16.3</t>
  </si>
  <si>
    <t>16.4</t>
  </si>
  <si>
    <t>16.5</t>
  </si>
  <si>
    <t>17.1</t>
  </si>
  <si>
    <t>17.2</t>
  </si>
  <si>
    <t>17.3</t>
  </si>
  <si>
    <t>17.4</t>
  </si>
  <si>
    <t>17.5</t>
  </si>
  <si>
    <t>17.6</t>
  </si>
  <si>
    <t>17.7</t>
  </si>
  <si>
    <t>17.8</t>
  </si>
  <si>
    <t>17.8.1</t>
  </si>
  <si>
    <t>17.8.2</t>
  </si>
  <si>
    <t>17.8.4</t>
  </si>
  <si>
    <t>17.8.5</t>
  </si>
  <si>
    <t>17.8.6</t>
  </si>
  <si>
    <t>17.8.7</t>
  </si>
  <si>
    <t>17.8.8</t>
  </si>
  <si>
    <t>17.9</t>
  </si>
  <si>
    <t>17.9.1</t>
  </si>
  <si>
    <t>17.9.2</t>
  </si>
  <si>
    <t>17.9.3</t>
  </si>
  <si>
    <t>17.9.4</t>
  </si>
  <si>
    <t>17.9.5</t>
  </si>
  <si>
    <t>XII</t>
  </si>
  <si>
    <t>INSTALAÇÕES MECÂNICAS</t>
  </si>
  <si>
    <t>Mármore em placa 48x48cm, e=20mm, acabamento polido, idem existente</t>
  </si>
  <si>
    <t>Piso cerâmico 45x45cm, acetinado, antiderrapante, PEI 5, junta 3mm - ref. Eliane Cargo Plus White AC</t>
  </si>
  <si>
    <t>Soleira em mármore branco polido idêntico ao piso em mármore</t>
  </si>
  <si>
    <t>Soleira e degraus em basalto serrado natural uso externo</t>
  </si>
  <si>
    <t>Ladrilho hidráulico idêntico ao existente para complementação do piso na calçada</t>
  </si>
  <si>
    <t>Piso podotátil alerta/direcional em placa cimentícia de alta resistência 25x25cm, e=25mm, assentado com argamassa de cimento e areia peneirada traço 1:3</t>
  </si>
  <si>
    <t>Elemento tátil individual em poliuretano interno de alerta colado (módulos de 25x25cm) - cor cinza</t>
  </si>
  <si>
    <t>Elemento tátil individual em poliuretano interno direcional colado (módulos 25x25cm) - cor cinza</t>
  </si>
  <si>
    <t>Madeira idêntico ao existente</t>
  </si>
  <si>
    <t>Cobertura com telha galvalume natural TP40, e=0,5mm, h=40mm, sobre estrutura metálica no prolongamento da marquise de acesso</t>
  </si>
  <si>
    <t>Estrutura metálica para telha metálica, apoiada sobre alvenarias</t>
  </si>
  <si>
    <t>6.3.1</t>
  </si>
  <si>
    <t>6.3.2</t>
  </si>
  <si>
    <t>6.3.3</t>
  </si>
  <si>
    <t>6.3.4</t>
  </si>
  <si>
    <t>6.3.5</t>
  </si>
  <si>
    <t>Executar a substituição de telhas danificadas, rincões e cumeeiras</t>
  </si>
  <si>
    <t>Substituição de todos os parafusos e arruelas de fixação das telhas</t>
  </si>
  <si>
    <t>Execução da lavagem do telhado com equipamento de lavagem com alta pressão</t>
  </si>
  <si>
    <t>Manutenção das calhas e algeroz da cobertura</t>
  </si>
  <si>
    <t>Grelha hemisférica tipo "abacaxi", em PVC, nas descidas pluviais da cobertura</t>
  </si>
  <si>
    <t>Manta asfáltica aluminizada</t>
  </si>
  <si>
    <t>Alvenaria com bloco cerâmico furado 14x19x39cm, e=14cm, com argamassa mista de cal hidratada traço 1:2:8</t>
  </si>
  <si>
    <t>Divisória de gesso acartonado para parede interna, simples, espessura final 100mm</t>
  </si>
  <si>
    <t>Divisória sanitária de laminado estrutural TS-10mm, acabamento dupla face texturizado, módulo porta - ref. Alcoplac Plus Liso Platina,  com ferragens, colocada</t>
  </si>
  <si>
    <t>Estrutura metálica em aço, perfil estrutural - fornecimento e montagem, para reforço da laje em concreto, com execução anterior ao recorte da laje  e reforço para as guias do elevador (Pilar e Vigas)</t>
  </si>
  <si>
    <t>Concreto estrutural dosado em central, fck=30MPa - forma e armadura para o poço do elevador hidráulico</t>
  </si>
  <si>
    <t>Azulejo 30x40cm, acetinado branco, incluindo rejuntamento com argamassa colante AC I</t>
  </si>
  <si>
    <t>Revestimento em painel de alumínio composto ACM, com estrutura básica para instalação, nas novas esquadrias e marquise de acesso</t>
  </si>
  <si>
    <t>Chapisco interno/externo, com argamassa de cimento e areia sem peneirar, traço 1:3, e=5mm</t>
  </si>
  <si>
    <t xml:space="preserve">Emboço para parede interna ou externa, com argamassa de cimento, cal e areia, traço 1:2:10, e=20mm </t>
  </si>
  <si>
    <t>Reboco desempenado (paulista - massa única)</t>
  </si>
  <si>
    <t>Mármore em placa, e=20mm, acabamento polido, para parede, idêntico ao existente para complementação</t>
  </si>
  <si>
    <t>Peitoril em basalto tear polido, espessura 2cm nas alvenarias das novas esquadrias</t>
  </si>
  <si>
    <t>Porta interna de madeira semi-oca, de uma folha com batente, guarnição e ferragem, 70x210cm, para ambiente da bomba hidráulica</t>
  </si>
  <si>
    <t>Porta interna de madeira semi-oca, de uma folha com batente, guarnição e ferragem, 80x210cm, para todas as circulações e caixas</t>
  </si>
  <si>
    <t>Porta interna de madeira semi-oca, de uma folha com batente, guarnição e ferragem, 90x210cm, para Sanitário PNE e retaguarda</t>
  </si>
  <si>
    <t>Mudança no sentido de abertura da porta metálica existente</t>
  </si>
  <si>
    <t>Tela externa tipo Ottis para usos diversos</t>
  </si>
  <si>
    <t>Grade de segurança para fachadas - padrão Banrisul</t>
  </si>
  <si>
    <t>Corrimão simples e/ou duplo de aço galvanizado, alturas: 70 e 92cm (duplo), 105cm (simples) fixado em parede / piso, pintado  e instalado, complementação e adaptação do existente aà NBR 9050 para atender as escadas externa e interna de público e a rampa externa.</t>
  </si>
  <si>
    <t>Mola hidráulica aérea nº 3, cor prata - para portas Sanitário PNE, Sanitários, Abastecimento dos ATM's, Circulações e Caixas</t>
  </si>
  <si>
    <t>Vidro laminado 8mm, incolor, colocado, incluindo perfil U de abas iguais em alumínio e borracha de neoprene</t>
  </si>
  <si>
    <t>Vidro laminado 6mm, incolor, colocado, incluindo perfil U de abas iguais em alumínio e borracha de neoprene</t>
  </si>
  <si>
    <t xml:space="preserve">Espelho cristal 6mm, 50x70cm, com moldura em perfil de alumínio </t>
  </si>
  <si>
    <r>
      <t xml:space="preserve">Disjuntor termomagnético  tripolar, caixa moldada - </t>
    </r>
    <r>
      <rPr>
        <b/>
        <sz val="10"/>
        <rFont val="Calibri"/>
        <family val="2"/>
        <scheme val="minor"/>
      </rPr>
      <t>3x150 A</t>
    </r>
    <r>
      <rPr>
        <sz val="10"/>
        <rFont val="Calibri"/>
        <family val="2"/>
        <scheme val="minor"/>
      </rPr>
      <t xml:space="preserve"> - </t>
    </r>
    <r>
      <rPr>
        <b/>
        <sz val="10"/>
        <rFont val="Calibri"/>
        <family val="2"/>
        <scheme val="minor"/>
      </rPr>
      <t>18kA/380V</t>
    </r>
    <r>
      <rPr>
        <sz val="10"/>
        <rFont val="Calibri"/>
        <family val="2"/>
        <scheme val="minor"/>
      </rPr>
      <t>, IEC-974-2, curva de disparo "C", com fixações e terminais p/ cabos. (MEDIÇÃO)</t>
    </r>
  </si>
  <si>
    <r>
      <t xml:space="preserve">Supressores para transientes </t>
    </r>
    <r>
      <rPr>
        <b/>
        <sz val="10"/>
        <rFont val="Calibri"/>
        <family val="2"/>
        <scheme val="minor"/>
      </rPr>
      <t>DPS</t>
    </r>
    <r>
      <rPr>
        <sz val="10"/>
        <rFont val="Calibri"/>
        <family val="2"/>
        <scheme val="minor"/>
      </rPr>
      <t xml:space="preserve">  3F 40kA + N 100 kA Nominais, </t>
    </r>
    <r>
      <rPr>
        <b/>
        <sz val="10"/>
        <rFont val="Calibri"/>
        <family val="2"/>
        <scheme val="minor"/>
      </rPr>
      <t>Classe I</t>
    </r>
    <r>
      <rPr>
        <sz val="10"/>
        <rFont val="Calibri"/>
        <family val="2"/>
        <scheme val="minor"/>
      </rPr>
      <t xml:space="preserve">, base com engate em trilho 4 polos plugáveis  </t>
    </r>
  </si>
  <si>
    <r>
      <t>Disjuntor termomagnético  monopolar, caixa moldada -</t>
    </r>
    <r>
      <rPr>
        <b/>
        <sz val="10"/>
        <rFont val="Calibri"/>
        <family val="2"/>
        <scheme val="minor"/>
      </rPr>
      <t xml:space="preserve"> 1x70 A</t>
    </r>
    <r>
      <rPr>
        <sz val="10"/>
        <rFont val="Calibri"/>
        <family val="2"/>
        <scheme val="minor"/>
      </rPr>
      <t xml:space="preserve"> -</t>
    </r>
    <r>
      <rPr>
        <b/>
        <sz val="10"/>
        <rFont val="Calibri"/>
        <family val="2"/>
        <scheme val="minor"/>
      </rPr>
      <t xml:space="preserve"> 18kA/380V</t>
    </r>
    <r>
      <rPr>
        <sz val="10"/>
        <rFont val="Calibri"/>
        <family val="2"/>
        <scheme val="minor"/>
      </rPr>
      <t>, IEC-974-2, c magnético e térmico fixos, com fixações e terminais p/ cabos.DWB160 da WEG, ou similar</t>
    </r>
  </si>
  <si>
    <r>
      <t xml:space="preserve">Cabo Alimentador unipolar flex </t>
    </r>
    <r>
      <rPr>
        <b/>
        <sz val="10"/>
        <rFont val="Calibri"/>
        <family val="2"/>
        <scheme val="minor"/>
      </rPr>
      <t>#25,0mm²</t>
    </r>
    <r>
      <rPr>
        <sz val="10"/>
        <rFont val="Calibri"/>
        <family val="2"/>
        <scheme val="minor"/>
      </rPr>
      <t xml:space="preserve"> flexível HF (Não Halogenado), 90°C  0,6/1kV AFUMEX, AFITOX ou similar</t>
    </r>
  </si>
  <si>
    <r>
      <t xml:space="preserve">Cabo Alimentador unipolar flex </t>
    </r>
    <r>
      <rPr>
        <b/>
        <sz val="10"/>
        <rFont val="Calibri"/>
        <family val="2"/>
        <scheme val="minor"/>
      </rPr>
      <t>#50,0mm²</t>
    </r>
    <r>
      <rPr>
        <sz val="10"/>
        <rFont val="Calibri"/>
        <family val="2"/>
        <scheme val="minor"/>
      </rPr>
      <t xml:space="preserve"> flexível HF (Não Halogenado), 90°C  0,6/1kV AFUMEX, AFITOX, FITER FLEX ou similar </t>
    </r>
  </si>
  <si>
    <r>
      <t xml:space="preserve">Cabo Alimentador unipolar flex </t>
    </r>
    <r>
      <rPr>
        <b/>
        <sz val="10"/>
        <rFont val="Calibri"/>
        <family val="2"/>
        <scheme val="minor"/>
      </rPr>
      <t>#25,0mm²</t>
    </r>
    <r>
      <rPr>
        <sz val="10"/>
        <rFont val="Calibri"/>
        <family val="2"/>
        <scheme val="minor"/>
      </rPr>
      <t xml:space="preserve"> flexível HF (Não Halogenado), 90°C  0,6/1kV AFUMEX, AFITOX, FITER FLEX ou similar </t>
    </r>
  </si>
  <si>
    <r>
      <t xml:space="preserve">Cabo unipolar </t>
    </r>
    <r>
      <rPr>
        <b/>
        <sz val="10"/>
        <rFont val="Calibri"/>
        <family val="2"/>
        <scheme val="minor"/>
      </rPr>
      <t>#2,5mm²</t>
    </r>
    <r>
      <rPr>
        <sz val="10"/>
        <rFont val="Calibri"/>
        <family val="2"/>
        <scheme val="minor"/>
      </rPr>
      <t xml:space="preserve"> flexível HF (Não Halogenado), 70°C  450/750V AFUMEX, AFITOX ou similar </t>
    </r>
  </si>
  <si>
    <r>
      <t xml:space="preserve">Cabo unipolar </t>
    </r>
    <r>
      <rPr>
        <b/>
        <sz val="10"/>
        <rFont val="Calibri"/>
        <family val="2"/>
        <scheme val="minor"/>
      </rPr>
      <t>#4,0mm²</t>
    </r>
    <r>
      <rPr>
        <sz val="10"/>
        <rFont val="Calibri"/>
        <family val="2"/>
        <scheme val="minor"/>
      </rPr>
      <t xml:space="preserve"> flexível HF (Não Halogenado), 70°C  450/750V AFUMEX, AFITOX ou similar </t>
    </r>
  </si>
  <si>
    <r>
      <t xml:space="preserve">Cabo unipolar </t>
    </r>
    <r>
      <rPr>
        <b/>
        <sz val="10"/>
        <rFont val="Calibri"/>
        <family val="2"/>
        <scheme val="minor"/>
      </rPr>
      <t>#6,0mm²</t>
    </r>
    <r>
      <rPr>
        <sz val="10"/>
        <rFont val="Calibri"/>
        <family val="2"/>
        <scheme val="minor"/>
      </rPr>
      <t xml:space="preserve"> flexível HF (Não Halogenado), 70°C  450/750V AFUMEX, AFITOX ou similar </t>
    </r>
  </si>
  <si>
    <r>
      <t xml:space="preserve">Cabo unipolar </t>
    </r>
    <r>
      <rPr>
        <b/>
        <sz val="10"/>
        <rFont val="Calibri"/>
        <family val="2"/>
        <scheme val="minor"/>
      </rPr>
      <t>#10,0mm²</t>
    </r>
    <r>
      <rPr>
        <sz val="10"/>
        <rFont val="Calibri"/>
        <family val="2"/>
        <scheme val="minor"/>
      </rPr>
      <t xml:space="preserve"> flexível HF (Não Halogenado), 70°C  450/750V AFUMEX, AFITOX ou similar </t>
    </r>
  </si>
  <si>
    <r>
      <t xml:space="preserve">Cabo unipolar </t>
    </r>
    <r>
      <rPr>
        <b/>
        <sz val="10"/>
        <rFont val="Calibri"/>
        <family val="2"/>
        <scheme val="minor"/>
      </rPr>
      <t>16,0#mm²</t>
    </r>
    <r>
      <rPr>
        <sz val="10"/>
        <rFont val="Calibri"/>
        <family val="2"/>
        <scheme val="minor"/>
      </rPr>
      <t xml:space="preserve"> flexível HF (Não Halogenado), 70°C  450/750V FUMEX, AFITOX ou similar </t>
    </r>
  </si>
  <si>
    <r>
      <t xml:space="preserve">Cabo PP Cordplast </t>
    </r>
    <r>
      <rPr>
        <b/>
        <sz val="10"/>
        <rFont val="Calibri"/>
        <family val="2"/>
        <scheme val="minor"/>
      </rPr>
      <t>3x1,5mm²</t>
    </r>
    <r>
      <rPr>
        <sz val="10"/>
        <rFont val="Calibri"/>
        <family val="2"/>
        <scheme val="minor"/>
      </rPr>
      <t xml:space="preserve">  HF  (Não Halogenado) 70°C 450/750V AFITOX/AFUMEX ou similar (Ligação  PGDM, Interfone, Fecho SAA, Ilum. Pórtico, Ligação Luminárias, Bateria Módulo Aut. Emergência ) </t>
    </r>
  </si>
  <si>
    <r>
      <t xml:space="preserve">Cabo PP Cordplast </t>
    </r>
    <r>
      <rPr>
        <b/>
        <sz val="10"/>
        <rFont val="Calibri"/>
        <family val="2"/>
        <scheme val="minor"/>
      </rPr>
      <t>3x1,0mm²</t>
    </r>
    <r>
      <rPr>
        <sz val="10"/>
        <rFont val="Calibri"/>
        <family val="2"/>
        <scheme val="minor"/>
      </rPr>
      <t xml:space="preserve">  HF  (Não Halogenado) 70°C 450/750V AFITOX/AFUMEX ou similar (Sensores de Presença) </t>
    </r>
  </si>
  <si>
    <r>
      <t xml:space="preserve">Caixa embutir FG </t>
    </r>
    <r>
      <rPr>
        <b/>
        <sz val="10"/>
        <rFont val="Calibri"/>
        <family val="2"/>
        <scheme val="minor"/>
      </rPr>
      <t>PAREDE</t>
    </r>
    <r>
      <rPr>
        <sz val="10"/>
        <rFont val="Calibri"/>
        <family val="2"/>
        <scheme val="minor"/>
      </rPr>
      <t xml:space="preserve"> 100x50x50mm (4x2") </t>
    </r>
  </si>
  <si>
    <r>
      <t xml:space="preserve">Caixa embutir FG </t>
    </r>
    <r>
      <rPr>
        <b/>
        <sz val="10"/>
        <rFont val="Calibri"/>
        <family val="2"/>
        <scheme val="minor"/>
      </rPr>
      <t>PAREDE</t>
    </r>
    <r>
      <rPr>
        <sz val="10"/>
        <rFont val="Calibri"/>
        <family val="2"/>
        <scheme val="minor"/>
      </rPr>
      <t xml:space="preserve"> 100x100x50mm (4x4") </t>
    </r>
  </si>
  <si>
    <t>Esquadria de alumínio anodizado branco para esquadrias de fachada, fixos, série 30</t>
  </si>
  <si>
    <t>Pintura acrílica, 02 demãos, sem emassamento sobre alvenarias internas</t>
  </si>
  <si>
    <t>Pintura látex PVA, 02 demãos, sem emassamento, sobre forro/parede de gesso</t>
  </si>
  <si>
    <t>Pintura acrílica, 02 demãos, sem emassamento sobre reboco ou concreto aparente</t>
  </si>
  <si>
    <t>Fundo para aderência sobre superfícies de aço galvanizado e chapas zincadas (Supergalvite), 01 demão com pincel</t>
  </si>
  <si>
    <t>Stain impregnante transparente acetinado para superfícies em madeira</t>
  </si>
  <si>
    <t>Pintura a óleo ou esmalte sintético em esquadrias de madeira e metálicas, 02 demãos</t>
  </si>
  <si>
    <t>Adequação de instalações hidrossanitárias dos sanitários</t>
  </si>
  <si>
    <t>Reservatório d`água, cilíndrico, em fibra de vidro, capacidade 2000 L, com fixação</t>
  </si>
  <si>
    <t>Adequação de instalações hidrossanitárias de esgoto</t>
  </si>
  <si>
    <t>Remanejamento de mobiliário, inclusive desmontagem e remontagem, dos leiautes provisórios: biombos e/ou divisórias leves (tapumes), estantes metálicas, etc.</t>
  </si>
  <si>
    <t>Passa objetos padrão Banrisul</t>
  </si>
  <si>
    <t>Persiana vertical tipo blackout, Ref. marca Persianet modelo Nuance BK cinza, largura 90 mm</t>
  </si>
  <si>
    <t>Tampo em madeira para birô/mesa acessível, padrão Banrisul</t>
  </si>
  <si>
    <t>Papeleira para sanitários</t>
  </si>
  <si>
    <t>Toalheiro para toalhas de papel</t>
  </si>
  <si>
    <t>Espelho cristal 6mm, 90x50cm borda em alumínio anodizado natural para sanitários</t>
  </si>
  <si>
    <t>Barra de apoio em aço inox para lavatório</t>
  </si>
  <si>
    <t>Placa de impacto inox para porta de sanitário acessível h=40cm</t>
  </si>
  <si>
    <t>Barra de apoio em aço inox, 40 cm, para fixação em ambas as faces da porta do sanitário pne</t>
  </si>
  <si>
    <t>Acessórios diversos para fixação dos equipamentos</t>
  </si>
  <si>
    <t>Torneira de mesa baixa, com fechamento automático para lavatório - ref. Decamatic Eco 1173C</t>
  </si>
  <si>
    <t xml:space="preserve">Válvula de descarga metálica com registro interno, acabamento cromado  d=1.1/2 " </t>
  </si>
  <si>
    <t>Registro de gaveta bruto  d=40mm (1.1/2")</t>
  </si>
  <si>
    <t>Sifão rígido em PVC</t>
  </si>
  <si>
    <t>Sifão flexível em PVC</t>
  </si>
  <si>
    <t>Válvula de descarga automática para mictório</t>
  </si>
  <si>
    <t>Reinstalação dos mictórios</t>
  </si>
  <si>
    <t>Bacia sanitária de louça branca, com assento e acessórios - ref. Deca, linha Vogue Plus P5.17</t>
  </si>
  <si>
    <t>Lavatório de canto de louça branca, completo, incluindo engate em malha de aço e sifão metálico cromado -  ref. Deca, linha Master - L76</t>
  </si>
  <si>
    <t>Lavatório de louça branca, grande, com coluna suspensa e acessórios</t>
  </si>
  <si>
    <t>Bacia sanitária de louça com caixa acoplada branca, com assento e acessórios - ref. Deca, linha Conforto Vogue Plus P515.17 (PCD)</t>
  </si>
  <si>
    <t>Esquadria de alumínio anodizado branco para autoatendimento, série 30, com grade interna</t>
  </si>
  <si>
    <t>Porta de alumínio anodizado cor branca, uma folha de abrir, 110x210cm</t>
  </si>
  <si>
    <t>Módulo de máscara metálica para autoatendimento - padrão Banrisul</t>
  </si>
  <si>
    <t>Divisória de gesso acartonado para parede interna, simples, espessura final 100mm (fechamento lateral e superior das máscara)</t>
  </si>
  <si>
    <t>Lixeira para máscara em PVC d=23,5cm - 11 litros</t>
  </si>
  <si>
    <t>Porta de vidro temperado 10mm, uma folha, 100x210cm</t>
  </si>
  <si>
    <t>Mola hidráulica de piso sem travamento</t>
  </si>
  <si>
    <t>Puxador metálico em aço inox polido, tipo alça - porta de vidro</t>
  </si>
  <si>
    <t>Fechadura interna/externa de pressão redonda central, em aço inox - porta de vidro</t>
  </si>
  <si>
    <t>Fechadura interna/externa de pressão redonda de piso, em aço inox - porta de vidro</t>
  </si>
  <si>
    <t>Vidro laminado 8mm, incolor, colocado, incluindo perfil U de abas iguais em alumínio e borracha de neoprene, parte inferior da divisória da SAA (até h=2,10m)</t>
  </si>
  <si>
    <t>Vidro laminado 6mm, incolor, colocado, incluindo perfil U de abas iguais em alumínio e borracha de neoprene, parte superior da esquadria (acima h=2,10m) e divisórias em gesso acartonado</t>
  </si>
  <si>
    <t>Logo padrão Banrisul tipo pórtico BE</t>
  </si>
  <si>
    <t>Reforma de logo tipo testeira e reinstalação</t>
  </si>
  <si>
    <t>Reforma de logo tipo bandeira</t>
  </si>
  <si>
    <t>Adesivo padrão para porta de acesso (2) / vidro de fachada (10) / PGDM (4) / passa objetos (1)</t>
  </si>
  <si>
    <t>Adesivo padrão para acessibilidade - SAI (3) / cão guia (1)</t>
  </si>
  <si>
    <t>PS1, PS2, PS3, PS4, PS6, PS7, PS10, PS11</t>
  </si>
  <si>
    <t>PP1 (2), PP2 (4), PP3, PP5, PP6, PP8, PP9 (2), PP10, PP13</t>
  </si>
  <si>
    <t>Placa indicativa em acrílico padrão Banrisul, suspensa, tamanho 520x140mm, 590x320mm</t>
  </si>
  <si>
    <t>Placa indicativa em acrílico padrão Banrisul, colada, tamanhos 190x150mm, 240x150mm, 280x130mm, 300x80mm</t>
  </si>
  <si>
    <t>2.4.1</t>
  </si>
  <si>
    <t>Placa indicativa em acrílico padrão Banrisul, em braile, colada ou rebitada</t>
  </si>
  <si>
    <t>PP16, PP17, PP18 (2), PP14, pp15</t>
  </si>
  <si>
    <t>PC INFORMA</t>
  </si>
  <si>
    <t>PC TARIFAS</t>
  </si>
  <si>
    <t>Biombo em alumínio anodizado branco padrão Banrisul</t>
  </si>
  <si>
    <t>Esquadria de alumínio anodizado branco para divisor de sigilo/ambiente, padrão Banrisul</t>
  </si>
  <si>
    <t>Móvel divisor de sigilo CAIXAS - padrão Banrisul</t>
  </si>
  <si>
    <t>Limpeza permanente da obra (um servente em tempo integral, ferramental e material de limpeza)</t>
  </si>
  <si>
    <t>mês</t>
  </si>
  <si>
    <t>Limpeza fina e verificação final da obra</t>
  </si>
  <si>
    <t>Placa fotoluminescente "PROIBIDO FUMAR"</t>
  </si>
  <si>
    <t>Placa fotoluminescente "ROTA DE FUGA".</t>
  </si>
  <si>
    <t>Placa fotoluminescente "NÃO UTILIZAR O ELEVADOR EM CASO DE INCÊNDIO".</t>
  </si>
  <si>
    <t>Placa fotoluminescente "EXTINTOR"</t>
  </si>
  <si>
    <t>Abrigo metálico tipo caixa para extintor de incêndio, em chapa de aço carbono cor vermelha, com ventilação lateral e vidro frontal estilhaçante, com adesivo  "EM CASO DE INCÊNDIO QUEBRE O VIDRO"</t>
  </si>
  <si>
    <t>SUBTOTAL INSTALAÇÕES MECÂNICAS</t>
  </si>
  <si>
    <t>SUBTOTAL INSTALAÇÕES ELÉTRICAS</t>
  </si>
  <si>
    <t>ADMINISTRAÇÃO DE OBRA / BASE CONCRETO</t>
  </si>
  <si>
    <r>
      <t xml:space="preserve"> m</t>
    </r>
    <r>
      <rPr>
        <vertAlign val="superscript"/>
        <sz val="8"/>
        <color theme="1"/>
        <rFont val="Arial"/>
        <family val="2"/>
      </rPr>
      <t>3</t>
    </r>
  </si>
  <si>
    <t>Base em concreto armado, fck 30MPa, e=16cm, dimensões de cada base: 50x120cm (4 unidades para condensadoras do AC)</t>
  </si>
  <si>
    <t>0000233/2022</t>
  </si>
  <si>
    <t>Tubo de cobre flexível sem costura 1/2" - 0,79mm (0,263kg/m) - ref. Eluma</t>
  </si>
  <si>
    <t>Tubo de cobre flexível sem costura 1" - 1,59mm (1,050kg/m) - ref. Eluma</t>
  </si>
  <si>
    <t>Tubo de espuma elastomérica flexível 1/2" - ref. Armacell Armaflex AF M-12</t>
  </si>
  <si>
    <t>Tubo de espuma elastomérica flexível 1" - ref. Armacell Armaflex AF M-25</t>
  </si>
  <si>
    <t>Ligação da drenagem dos condicionadores aos pontos de dreno termicamente isoladas</t>
  </si>
  <si>
    <t>Interligações elétricas e de comando (Evaporadora e condensadora) para instalações até 15metros</t>
  </si>
  <si>
    <t>Carga de gás refrigerante adicional</t>
  </si>
  <si>
    <t>Nitrogênio para soldagem da tubulação de cobre</t>
  </si>
  <si>
    <t>Junta flexível atenuadora de vibrações fabricada em lona de vinil reforçada e chapa galvanizada largura 70mm.</t>
  </si>
  <si>
    <t>Calços de borracha tipo neoprene carga 200kg. Para unidades condesadoras e evaporadoras</t>
  </si>
  <si>
    <t xml:space="preserve">Grelha de retorno H 425mm x L 825 mm com aletas horizontais, com dupla deflexão e regulagem de vazão com registro de lâminas opostas, construída em alumínio, modelo TROX AT-DG ou semelhante, fornecido na cor branca. </t>
  </si>
  <si>
    <t>AR CONDICIONADO AMBIENTE DE AGÊNCIA</t>
  </si>
  <si>
    <t>Condicionador de ar split tipo hi-wall 18.000btu/h ciclo reverso (unidade condensadora e evaporadora) Ref.: 38KQX18S5/42MAQA18S5 Midea Carrier</t>
  </si>
  <si>
    <t>Tubo de cobre flexível sem costura 1/4" - 0,79mm (0,123kg/m) - ref. Eluma</t>
  </si>
  <si>
    <t>Tubo de espuma elastomérica flexível 1/4" - ref. Armacell Armaflex AF M-6</t>
  </si>
  <si>
    <t>DIFUSÃO DE AR E REDE DE DUTOS</t>
  </si>
  <si>
    <t>Difusor de insuflamento de ar de alumínio, 4 vias, com caixa plenum e registro de lâminas opostas, 12''x 12'' - Ref. Modelo ADI 41 da Tropical. Fornecido na cor branco</t>
  </si>
  <si>
    <t>Duto em chapa de aço galvanizado #22 com isolamento térmico com manta de lã de vidro, e=38mm</t>
  </si>
  <si>
    <t>Duto em chapa de aço galvanizado #24 com isolamento térmico com manta de lã de vidro, e=38mm</t>
  </si>
  <si>
    <t>Duto em chapa de aço galvanizado #26 com isolamento térmico com manta de lã de vidro, e=38mm. Execução de retornos.</t>
  </si>
  <si>
    <t>Duto flexível com isolamento térmico e acústico de lã de vidro de 25mm, D=250mm (10") - ref. Multivac Sonodec 25</t>
  </si>
  <si>
    <t>Grelha de retorno de forro,de alumínio, aletas horizontais fixas, LxH (1225x525)mm - ref. TROX AR-A. Fornecida na cor branco.</t>
  </si>
  <si>
    <t>Fornecimento e instalação de Isolamento em lã de vidro, espessura 38 mm revestida com papel Kraft a ser instalado na rede de dutos antiga da agência.</t>
  </si>
  <si>
    <t>Tomada de ar exterior com veneziana, tela de proteção, registro e filtro G4, LxH (397x597)mm - ref. TROX VDF-711</t>
  </si>
  <si>
    <t>Damper controlador de vazão de ar 300x400 mm  Ref. Modelo DCV-T da TropicalRio</t>
  </si>
  <si>
    <t>Damper controlador de vazão de ar 300x300 mm  Ref. Modelo DCV-T da TropicalRio</t>
  </si>
  <si>
    <t>Damper controlador de vazão de ar 200x300 mm  Ref. Modelo DCV-T da TropicalRio</t>
  </si>
  <si>
    <t>Damper controlador de vazão de ar 1300x300 mm  Ref. Modelo DCV-T da TropicalRio</t>
  </si>
  <si>
    <t>Retirada e descarte do isolante de isopor da rede de dutos</t>
  </si>
  <si>
    <t>Limpeza interna e externa de rede de dutos com isolamento térmico. Limpeza mecanizada de forma a atender a PORTARIA Nº 3.523 de 28 de Agosto de 1998. Emissão de laudo da limpeza executada.(2º pavimento)</t>
  </si>
  <si>
    <t>Demolição rede de dutos ar condicionado em chapa galvanizada (Térreo)</t>
  </si>
  <si>
    <t>EXAUSTÃO</t>
  </si>
  <si>
    <t>Ventilador/exaustor axial,  V=168m³/h - ref. Multivac Muro Style 120.Exaustão sanitário PNE</t>
  </si>
  <si>
    <t>Duto circular em PVC, linha leve, ø150mm</t>
  </si>
  <si>
    <t>Grelha de descarga de ar fabricada em plástico, ø150mm</t>
  </si>
  <si>
    <t>Ventilador/exaustor axial D=300mm V=1500m³/h - ref. Ventisilva E30M6</t>
  </si>
  <si>
    <t>Termostato on/off com dial e tecla liga/desliga</t>
  </si>
  <si>
    <t>Desinstalação de condicionador de ar tipo self 10TR (unidade condensadora). Entregar na Bagergs Canoas</t>
  </si>
  <si>
    <t>5.3</t>
  </si>
  <si>
    <t>Limpeza, embalagem de madeira e de plástico bolha e identificação de equipamento de ar condicionado</t>
  </si>
  <si>
    <t>5.4</t>
  </si>
  <si>
    <t>Desinstalação de condicionador de ar tipo self 10TR (unidade evaporadora). Descartar</t>
  </si>
  <si>
    <t>5.5</t>
  </si>
  <si>
    <t>Desinstalação de condicionador de ar de janela. Descartar</t>
  </si>
  <si>
    <t>5.6</t>
  </si>
  <si>
    <t>CORTINA METÁLICA</t>
  </si>
  <si>
    <t>Fornecimento e Instalação de cortina metálica (porta de enrolar) com interface para automação, conforme especificações do "Memorial para Fornecimento e Instalação de Cortinas Metálicas com Interface para Automação – ver. 9.20".
- dimensões da porta: 4,85 m x 3,40 m (largura x altura)</t>
  </si>
  <si>
    <t>Porta detectora de metais cilíndrica 800mm, sistema de detecção bobina central, com vidros curvos laminados de segurança 10mm. Vide memorial.</t>
  </si>
  <si>
    <t>7.2</t>
  </si>
  <si>
    <t>Desinstalação de PGDM.  Deve ser realizado pelo fabricante ou credenciado do equipamento</t>
  </si>
  <si>
    <t>7.3</t>
  </si>
  <si>
    <t>Limpeza, embalagem de madeira e de plástico bolha e identificação de Porta detectora de metais.</t>
  </si>
  <si>
    <t>PLATAFORMA ELEVATÓRIA</t>
  </si>
  <si>
    <t>Fornecer e instalar plataforma de elevação vertical. Percurso até 4 metros. Conforme memorial.</t>
  </si>
  <si>
    <t>AR CONDICIONADO AUTOATENDIMENTO</t>
  </si>
  <si>
    <t>VIII</t>
  </si>
  <si>
    <t>IX</t>
  </si>
  <si>
    <t>CORTINA AUTOMATIZADA</t>
  </si>
  <si>
    <t>Condutor unipolar flexível HF (não halogêneo), seção 4,0 mm² - 750 V, 70° C. Ref. Afumex, Afitox ou equivalente. Circuito estabilizado da porta automatizada</t>
  </si>
  <si>
    <t>11.6</t>
  </si>
  <si>
    <t>11.7</t>
  </si>
  <si>
    <t>11.8</t>
  </si>
  <si>
    <t>XIV</t>
  </si>
  <si>
    <t>Luminária de embutir em PAINEL LED (4.000K), 620x620mm, com moldura de alumínio na cor branca. IRC&gt;80%, Difusor em OS (poliestireno), fluxo luminoso 3600 lumens, bivolt , VIDA ÚTIL 50.000,  Ref.: FPE-168 da Intral ou equivalente técnico.</t>
  </si>
  <si>
    <t>Luminária de embutir em PAINEL LED (4.000K), 620x310mm, com moldura de alumínio na cor branca. IRC&gt;80%, Difusor em OS (poliestireno), fluxo luminoso 1800 lumens, bivolt , VIDA ÚTIL 50.000,  Ref.: FPE-168 da Intral ou equivalente técnico.</t>
  </si>
  <si>
    <t>Par de suporte galvanizado/inox para ar condicionado do tipo split (unidade condensadora) até 36.000Btu/h</t>
  </si>
  <si>
    <r>
      <t xml:space="preserve">Porta Equipamento para canaleta metálica branca </t>
    </r>
    <r>
      <rPr>
        <b/>
        <sz val="10"/>
        <rFont val="Calibri"/>
        <family val="2"/>
        <scheme val="minor"/>
      </rPr>
      <t>"X"</t>
    </r>
    <r>
      <rPr>
        <sz val="10"/>
        <rFont val="Calibri"/>
        <family val="2"/>
        <scheme val="minor"/>
      </rPr>
      <t xml:space="preserve"> para DOIS módulos em ABS com DUAS tomadas tipo bloco NBR 10A </t>
    </r>
    <r>
      <rPr>
        <b/>
        <sz val="10"/>
        <rFont val="Calibri"/>
        <family val="2"/>
        <scheme val="minor"/>
      </rPr>
      <t>BRANCA</t>
    </r>
  </si>
  <si>
    <t>Cabo tipo PP 3x1,5mm² para as extensões elétricas (Tomadas mesas)</t>
  </si>
  <si>
    <t xml:space="preserve">Clip de fixação parafusável em material poliacetal, cor preta, diâmetro máximo aplicável até 10mm. Referência HellermannTyton 6D10 ou similar. </t>
  </si>
  <si>
    <t>Plug  tipo Macho novo padrão 10A.</t>
  </si>
  <si>
    <t>1.36</t>
  </si>
  <si>
    <t>1.37</t>
  </si>
  <si>
    <t>1.38</t>
  </si>
  <si>
    <t>1.39</t>
  </si>
  <si>
    <t>1.40</t>
  </si>
  <si>
    <t>1.41</t>
  </si>
  <si>
    <r>
      <t xml:space="preserve">Canaleta metálica branca </t>
    </r>
    <r>
      <rPr>
        <b/>
        <sz val="10"/>
        <color theme="1"/>
        <rFont val="Calibri"/>
        <family val="2"/>
        <scheme val="minor"/>
      </rPr>
      <t xml:space="preserve">"X" </t>
    </r>
    <r>
      <rPr>
        <sz val="10"/>
        <color theme="1"/>
        <rFont val="Calibri"/>
        <family val="2"/>
        <scheme val="minor"/>
      </rPr>
      <t>(TV Plataforma e mesas)</t>
    </r>
  </si>
  <si>
    <t>TRÊS Blocos de tomadas NBR.20A (PRETA) para caixa SQR (Mesas)</t>
  </si>
  <si>
    <t>Encargos Sociais SINAPI-RS MAI/2021</t>
  </si>
  <si>
    <t>ITEM</t>
  </si>
  <si>
    <t>DISCRIMINAÇÃO DOS SERVIÇOS</t>
  </si>
  <si>
    <t>VALOR (R$) S/BDI</t>
  </si>
  <si>
    <t>Valor</t>
  </si>
  <si>
    <t xml:space="preserve">% </t>
  </si>
  <si>
    <t>TOTAL GERAL COM BDI</t>
  </si>
  <si>
    <t>PROPOSTA</t>
  </si>
  <si>
    <t>LOTE</t>
  </si>
  <si>
    <t>ÚNICO</t>
  </si>
  <si>
    <t>CRONOGRAMA</t>
  </si>
  <si>
    <r>
      <t>2. ENDEREÇO DE EXECUÇÃO/ENTREGA:</t>
    </r>
    <r>
      <rPr>
        <sz val="10"/>
        <rFont val="Calibri"/>
        <family val="2"/>
        <scheme val="minor"/>
      </rPr>
      <t xml:space="preserve"> Rua 7 De Setembro, nº1054 - Sao Sepé/RS</t>
    </r>
  </si>
  <si>
    <t>30 dias</t>
  </si>
  <si>
    <t>60 dias</t>
  </si>
  <si>
    <t>90 dias</t>
  </si>
  <si>
    <t>120 dias</t>
  </si>
  <si>
    <t>150 dias</t>
  </si>
  <si>
    <t>180 dias</t>
  </si>
  <si>
    <t>Extintor de incêndio CO2 5B:C 6kg</t>
  </si>
  <si>
    <t>Extintor de incêndio PQS ABC 2A:20B:C 4kg</t>
  </si>
  <si>
    <t xml:space="preserve">Unidade Condicionadora de ar tipo Splitão VRF, Unidade Condensadora 10 HP 380V 3F descarga horizontal/vertical, Unidade Evaporadora 7,5TR, fluído refrigerante R410A, ciclo reverso, Controle remoto com fio. Referências: Unidade Condensadora Família Side Smart Hitachi. Unidade Evaporadora Família Sigma Splitão Hitachi. </t>
  </si>
  <si>
    <t>Acessórios diversos (suportes, pinos roscados, parafusos, fita PVC, cabos, cola) para instalação e montagens.</t>
  </si>
  <si>
    <t xml:space="preserve">Unidade Condicionadora de ar tipo Splitão VRF, Unidade Condensadora 14 HP 380V 3F descarga horizontal/vertical, Unidade Evaporadora 10,0TR, fluído refrigerante R410A, ciclo reverso, Controle remoto com fio. Referências: Unidade Condensadora Família Side Smart Hitachi. Unidade Evaporadora Família Sigma Splitão Hitachi. </t>
  </si>
  <si>
    <t>Isolamento térmico e acústico , espessura 25 mm auto adesivo. Autoextinguivel.Baixa propagação de chamas. Referência Armaduct da Armacell ou produto com especificações superiores. Para aplicação nas portas das casa de máquinas</t>
  </si>
  <si>
    <t>Eletroduto de PVC rígido diâmetro 75mm (3")</t>
  </si>
  <si>
    <t>Curva de Raio Longo de PVC rígido diâmetro 75mm (3")</t>
  </si>
  <si>
    <t>Eletroduto Kanalex Preto ø75mm flexível corrugado subterrâneo PEAD dupla parede</t>
  </si>
  <si>
    <t>Eletroduto de PVC rígido diâmetro 25mm (1")</t>
  </si>
  <si>
    <t>Módulo Autônomo de emergência 2X32 LEDs c/bateria p/mais de 32 horas c/ suporte metálico p/ fixação</t>
  </si>
  <si>
    <t>Bloco Autônomo de emergência 80 LEDs Alto-brilho c/bateria p/4horas sem indicação de saída</t>
  </si>
  <si>
    <t>Bloco Autônomo de emergência 30 LEDs Alto-brilho c/bateria p/4horas com indicador de SAIDA ou SAIDA EMERGÊNCIA</t>
  </si>
  <si>
    <r>
      <t xml:space="preserve">Centro de distribuição de sobrepor com dimensões mínimas 500x500x200mm com  espaço p/ geral e 12 disjuntores caixa moldada </t>
    </r>
    <r>
      <rPr>
        <b/>
        <sz val="10"/>
        <rFont val="Arial"/>
        <family val="2"/>
      </rPr>
      <t>CD-BK</t>
    </r>
    <r>
      <rPr>
        <sz val="10"/>
        <rFont val="Arial"/>
        <family val="2"/>
      </rPr>
      <t xml:space="preserve"> </t>
    </r>
  </si>
  <si>
    <r>
      <t xml:space="preserve">Quadro de comando de sobrepor em chapa de aço e pintura a pó cor cinza RAL 9002 com dimensões mínimas de  500x400x170mm, com placa de montagem cor laranja RAL 2004, com canaleta de PVC e trilhos para fixação dos equipamentos - </t>
    </r>
    <r>
      <rPr>
        <b/>
        <sz val="10"/>
        <rFont val="Calibri"/>
        <family val="2"/>
        <scheme val="minor"/>
      </rPr>
      <t>CD-Timer</t>
    </r>
  </si>
  <si>
    <t>Caixa Passagem Elétrica Tigre 30cm Sobrepor - Cpt30 - Tigre ou similar (Para armazenar os cabos)</t>
  </si>
  <si>
    <t>Transferir Nobreak para Armário de baterias na primeira prateleira.</t>
  </si>
  <si>
    <t>Instalações Elétricas Provisórias durante realização das  obras (pontos elétricos, pontos de lógicos e telefonia), cabos, remanejamentos de pontos de cftv, quadros elétricos provisórios, etc</t>
  </si>
  <si>
    <t>Suporte Ref. DT.66844.10 p/três blocos com, UMA tomada tipo bloco NBR.20A Ref. DT.99230.00 (AZUL), mais dois blocos cegos Ref. DT 99430.00 ou similar.</t>
  </si>
  <si>
    <t xml:space="preserve"> Suporte Ref. DT.66844.10 p/três blocos com, DUAS tomadas tipo bloco NBR.20A Ref. DT.99230.00 (AZUL), mais um bloco cego Ref. DT 99430.00 ou similar.</t>
  </si>
  <si>
    <t xml:space="preserve"> Suporte Ref. DT.66844.10 p/três blocos com, DUAS tomadas tipo bloco NBR.20A Ref. DT.99230.00 (VERMELHA), mais um bloco cego Ref. DT 99430.00 ou similar.</t>
  </si>
  <si>
    <t>Suporte Ref. DT.66844.10 p/três blocos com UM bloco c/furo central Ref. DT.99530.00, mais DOIS blocos cegos Ref. DT 99430.00 ou similar (Pontos Alarme Máscara e Paredes).</t>
  </si>
  <si>
    <t>Suporte Ref. DT.66844.10 p/três blocos com, UMA tomada tipo bloco NBR.20A Ref. DT.99230.00 (PRETA), mais dois blocos cegos Ref. DT 99430.00 ou similar.</t>
  </si>
  <si>
    <t>Suporte Ref. DT.66844.10 p/três blocos com, DUAS tomadas tipo bloco NBR.20A Ref. DT.99230.00 (PRETA), mais um bloco cego Ref. DT 99430.00 ou similar.</t>
  </si>
  <si>
    <t xml:space="preserve">Suporte Ref. DT.66844.10 p/três blocos com UM bloco c/furo central Ref. DT.99530.00, mais DOIS blocos cegos Ref. DT 99430.00 ou similar </t>
  </si>
  <si>
    <t xml:space="preserve">Suporte Ref. DT.66844.10 p/três blocos com DOIS blocos c/furo central Ref. DT.99530.00, mais UM bloco cego Ref. DT 99430.00 ou similar </t>
  </si>
  <si>
    <t>Suporte Ref. DT.66844.10 p/três blocos com, UM bloco c/RJ.45 Cat.6 Ref. , mais dois blocos cegos Ref. DT 99430.00 ou similar.</t>
  </si>
  <si>
    <t>Suporte Ref. DT.66844.10 p/três blocos com, DOIS blocos c/RJ.45 Cat.6 Ref. , mais um bloco cego Ref. DT 99430.00 ou similar.</t>
  </si>
  <si>
    <t>Encargos Sociais SINAPI-RS OUT/2021</t>
  </si>
  <si>
    <r>
      <t xml:space="preserve">2. ENDEREÇO DE EXECUÇÃO/ENTREGA: </t>
    </r>
    <r>
      <rPr>
        <sz val="10"/>
        <rFont val="Calibri"/>
        <family val="2"/>
        <scheme val="minor"/>
      </rPr>
      <t>Rua 7 de Setembro, nº 1054 - Sao Sepé/RS</t>
    </r>
  </si>
  <si>
    <r>
      <t xml:space="preserve">1. OBJETO: </t>
    </r>
    <r>
      <rPr>
        <sz val="10"/>
        <rFont val="Calibri"/>
        <family val="2"/>
        <scheme val="minor"/>
      </rPr>
      <t>OBRA CIVIL, ELÉTRICA, LÓGICA E MECÂNICA NA AG SÃO SEPÉ/RS</t>
    </r>
  </si>
  <si>
    <t>OBRA CIVIL</t>
  </si>
  <si>
    <t>SUBTOTAL OBRA CIVIL</t>
  </si>
  <si>
    <t>ETAPAS</t>
  </si>
  <si>
    <t>OBRAS CIVIL</t>
  </si>
  <si>
    <r>
      <t xml:space="preserve">3. PRAZO DE EXECUÇÃO/ENTREGA: </t>
    </r>
    <r>
      <rPr>
        <sz val="10"/>
        <rFont val="Calibri"/>
        <family val="2"/>
        <scheme val="minor"/>
      </rPr>
      <t>Conforme TR</t>
    </r>
  </si>
  <si>
    <r>
      <t xml:space="preserve">3. PRAZO DE EXECUÇÃO/ENTREGA: </t>
    </r>
    <r>
      <rPr>
        <sz val="10"/>
        <rFont val="Calibri"/>
        <family val="2"/>
        <scheme val="minor"/>
      </rPr>
      <t>Conforme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</si>
</sst>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0.00_-;\-&quot;R$&quot;* #,##0.00_-;_-&quot;R$&quot;* &quot;-&quot;??_-;_-@_-"/>
    <numFmt numFmtId="43" formatCode="_-* #,##0.00_-;\-* #,##0.00_-;_-* &quot;-&quot;??_-;_-@_-"/>
    <numFmt numFmtId="164" formatCode="_-&quot;R$&quot;\ * #,##0.00_-;\-&quot;R$&quot;\ * #,##0.00_-;_-&quot;R$&quot;\ * &quot;-&quot;??_-;_-@_-"/>
    <numFmt numFmtId="165" formatCode="#,##0.00;[Red]#,##0.00"/>
    <numFmt numFmtId="166" formatCode="* #,##0.00\ ;\-* #,##0.00\ ;* \-#\ ;@\ "/>
    <numFmt numFmtId="167" formatCode="#,##0;[Red]#,##0"/>
    <numFmt numFmtId="168" formatCode="_(* #,##0.00_);_(* \(#,##0.00\);_(* &quot;-&quot;??_);_(@_)"/>
    <numFmt numFmtId="169" formatCode="#,##0.00_ ;\-#,##0.00\ "/>
  </numFmts>
  <fonts count="30" x14ac:knownFonts="1">
    <font>
      <sz val="10"/>
      <name val="MS Sans Serif"/>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1"/>
      <color rgb="FF000000"/>
      <name val="Calibri"/>
      <family val="2"/>
      <charset val="1"/>
    </font>
    <font>
      <sz val="8"/>
      <name val="Times New Roman"/>
      <family val="1"/>
    </font>
    <font>
      <b/>
      <sz val="10"/>
      <name val="Calibri"/>
      <family val="2"/>
    </font>
    <font>
      <sz val="10"/>
      <name val="Calibri"/>
      <family val="2"/>
    </font>
    <font>
      <sz val="11"/>
      <color rgb="FFFF0000"/>
      <name val="Calibri"/>
      <family val="2"/>
      <scheme val="minor"/>
    </font>
    <font>
      <b/>
      <sz val="10"/>
      <name val="Arial"/>
      <family val="2"/>
    </font>
    <font>
      <sz val="10"/>
      <color theme="1"/>
      <name val="Calibri"/>
      <family val="2"/>
      <scheme val="minor"/>
    </font>
    <font>
      <b/>
      <sz val="10"/>
      <color theme="1"/>
      <name val="Calibri"/>
      <family val="2"/>
      <scheme val="minor"/>
    </font>
    <font>
      <sz val="10"/>
      <name val="Calibri"/>
      <family val="2"/>
      <charset val="1"/>
    </font>
    <font>
      <b/>
      <sz val="10"/>
      <name val="Calibri"/>
      <family val="2"/>
      <charset val="1"/>
    </font>
    <font>
      <sz val="8"/>
      <name val="MS Sans Serif"/>
    </font>
    <font>
      <vertAlign val="superscript"/>
      <sz val="8"/>
      <color theme="1"/>
      <name val="Arial"/>
      <family val="2"/>
    </font>
    <font>
      <sz val="10"/>
      <name val="MS Sans Serif"/>
    </font>
    <font>
      <b/>
      <sz val="11"/>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s>
  <borders count="44">
    <border>
      <left/>
      <right/>
      <top/>
      <bottom/>
      <diagonal/>
    </border>
    <border>
      <left/>
      <right/>
      <top style="hair">
        <color rgb="FF0070C0"/>
      </top>
      <bottom style="hair">
        <color rgb="FF0070C0"/>
      </bottom>
      <diagonal/>
    </border>
    <border>
      <left/>
      <right/>
      <top style="hair">
        <color rgb="FF0070C0"/>
      </top>
      <bottom/>
      <diagonal/>
    </border>
    <border>
      <left/>
      <right/>
      <top style="medium">
        <color rgb="FF000050"/>
      </top>
      <bottom style="medium">
        <color rgb="FF000050"/>
      </bottom>
      <diagonal/>
    </border>
    <border>
      <left/>
      <right/>
      <top style="thin">
        <color rgb="FF000050"/>
      </top>
      <bottom style="thin">
        <color rgb="FF000050"/>
      </bottom>
      <diagonal/>
    </border>
    <border>
      <left style="thin">
        <color rgb="FF000050"/>
      </left>
      <right/>
      <top style="hair">
        <color rgb="FF000050"/>
      </top>
      <bottom style="hair">
        <color rgb="FF000050"/>
      </bottom>
      <diagonal/>
    </border>
    <border>
      <left/>
      <right/>
      <top style="hair">
        <color rgb="FF000050"/>
      </top>
      <bottom style="hair">
        <color rgb="FF000050"/>
      </bottom>
      <diagonal/>
    </border>
    <border>
      <left style="thin">
        <color rgb="FF000050"/>
      </left>
      <right/>
      <top/>
      <bottom style="hair">
        <color rgb="FF000050"/>
      </bottom>
      <diagonal/>
    </border>
    <border>
      <left/>
      <right/>
      <top/>
      <bottom style="hair">
        <color rgb="FF000050"/>
      </bottom>
      <diagonal/>
    </border>
    <border>
      <left/>
      <right/>
      <top style="thin">
        <color rgb="FF000050"/>
      </top>
      <bottom style="hair">
        <color rgb="FF000050"/>
      </bottom>
      <diagonal/>
    </border>
    <border>
      <left/>
      <right style="thin">
        <color rgb="FF000050"/>
      </right>
      <top style="thin">
        <color rgb="FF000050"/>
      </top>
      <bottom style="hair">
        <color rgb="FF000050"/>
      </bottom>
      <diagonal/>
    </border>
    <border>
      <left/>
      <right style="thin">
        <color rgb="FF000050"/>
      </right>
      <top style="hair">
        <color rgb="FF000050"/>
      </top>
      <bottom style="hair">
        <color rgb="FF000050"/>
      </bottom>
      <diagonal/>
    </border>
    <border>
      <left/>
      <right/>
      <top style="hair">
        <color rgb="FF000050"/>
      </top>
      <bottom style="thin">
        <color rgb="FF0070C0"/>
      </bottom>
      <diagonal/>
    </border>
    <border>
      <left/>
      <right style="thin">
        <color rgb="FF000050"/>
      </right>
      <top style="hair">
        <color rgb="FF000050"/>
      </top>
      <bottom style="thin">
        <color rgb="FF0070C0"/>
      </bottom>
      <diagonal/>
    </border>
    <border>
      <left/>
      <right/>
      <top style="thin">
        <color rgb="FF000050"/>
      </top>
      <bottom/>
      <diagonal/>
    </border>
    <border>
      <left/>
      <right/>
      <top style="hair">
        <color rgb="FF000050"/>
      </top>
      <bottom style="thin">
        <color rgb="FF000050"/>
      </bottom>
      <diagonal/>
    </border>
    <border>
      <left/>
      <right style="thin">
        <color rgb="FF000050"/>
      </right>
      <top style="hair">
        <color rgb="FF000050"/>
      </top>
      <bottom style="thin">
        <color rgb="FF000050"/>
      </bottom>
      <diagonal/>
    </border>
    <border>
      <left style="thin">
        <color rgb="FF000050"/>
      </left>
      <right style="thin">
        <color rgb="FF000050"/>
      </right>
      <top style="hair">
        <color rgb="FF000050"/>
      </top>
      <bottom style="hair">
        <color rgb="FF000050"/>
      </bottom>
      <diagonal/>
    </border>
    <border>
      <left style="thin">
        <color rgb="FF000050"/>
      </left>
      <right style="thin">
        <color rgb="FF000050"/>
      </right>
      <top style="hair">
        <color rgb="FF000050"/>
      </top>
      <bottom style="thin">
        <color rgb="FF000050"/>
      </bottom>
      <diagonal/>
    </border>
    <border>
      <left style="thin">
        <color rgb="FF000050"/>
      </left>
      <right/>
      <top style="hair">
        <color rgb="FF000050"/>
      </top>
      <bottom style="thin">
        <color rgb="FF000050"/>
      </bottom>
      <diagonal/>
    </border>
    <border>
      <left/>
      <right/>
      <top style="thin">
        <color rgb="FF000050"/>
      </top>
      <bottom style="medium">
        <color rgb="FF000050"/>
      </bottom>
      <diagonal/>
    </border>
    <border>
      <left/>
      <right/>
      <top/>
      <bottom style="medium">
        <color rgb="FF000050"/>
      </bottom>
      <diagonal/>
    </border>
    <border>
      <left/>
      <right/>
      <top style="medium">
        <color theme="3"/>
      </top>
      <bottom style="medium">
        <color theme="3"/>
      </bottom>
      <diagonal/>
    </border>
    <border>
      <left/>
      <right/>
      <top style="medium">
        <color theme="3"/>
      </top>
      <bottom/>
      <diagonal/>
    </border>
    <border>
      <left/>
      <right/>
      <top style="thin">
        <color theme="3"/>
      </top>
      <bottom style="medium">
        <color theme="3"/>
      </bottom>
      <diagonal/>
    </border>
    <border>
      <left/>
      <right/>
      <top style="medium">
        <color theme="3"/>
      </top>
      <bottom style="hair">
        <color theme="3"/>
      </bottom>
      <diagonal/>
    </border>
    <border>
      <left/>
      <right/>
      <top style="hair">
        <color theme="3"/>
      </top>
      <bottom style="hair">
        <color theme="3"/>
      </bottom>
      <diagonal/>
    </border>
    <border>
      <left style="hair">
        <color theme="3"/>
      </left>
      <right style="hair">
        <color theme="3"/>
      </right>
      <top style="hair">
        <color theme="3"/>
      </top>
      <bottom style="hair">
        <color theme="3"/>
      </bottom>
      <diagonal/>
    </border>
    <border>
      <left/>
      <right/>
      <top style="hair">
        <color theme="3"/>
      </top>
      <bottom style="thin">
        <color theme="3"/>
      </bottom>
      <diagonal/>
    </border>
    <border>
      <left style="hair">
        <color theme="3"/>
      </left>
      <right style="hair">
        <color theme="3"/>
      </right>
      <top style="hair">
        <color theme="3"/>
      </top>
      <bottom style="thin">
        <color theme="3"/>
      </bottom>
      <diagonal/>
    </border>
    <border>
      <left/>
      <right style="thin">
        <color rgb="FF000050"/>
      </right>
      <top/>
      <bottom style="hair">
        <color rgb="FF000050"/>
      </bottom>
      <diagonal/>
    </border>
    <border>
      <left style="thin">
        <color rgb="FF000050"/>
      </left>
      <right style="thin">
        <color rgb="FF000050"/>
      </right>
      <top/>
      <bottom style="hair">
        <color rgb="FF000050"/>
      </bottom>
      <diagonal/>
    </border>
    <border>
      <left/>
      <right/>
      <top style="medium">
        <color theme="3"/>
      </top>
      <bottom style="thin">
        <color theme="3"/>
      </bottom>
      <diagonal/>
    </border>
    <border>
      <left style="thin">
        <color rgb="FF000050"/>
      </left>
      <right/>
      <top/>
      <bottom/>
      <diagonal/>
    </border>
    <border>
      <left/>
      <right/>
      <top/>
      <bottom style="medium">
        <color theme="3"/>
      </bottom>
      <diagonal/>
    </border>
    <border>
      <left/>
      <right style="thin">
        <color auto="1"/>
      </right>
      <top style="thin">
        <color theme="3"/>
      </top>
      <bottom style="thin">
        <color theme="3"/>
      </bottom>
      <diagonal/>
    </border>
    <border>
      <left/>
      <right/>
      <top style="thin">
        <color theme="3"/>
      </top>
      <bottom style="thin">
        <color theme="3"/>
      </bottom>
      <diagonal/>
    </border>
    <border>
      <left/>
      <right/>
      <top style="thin">
        <color theme="3"/>
      </top>
      <bottom style="hair">
        <color theme="3"/>
      </bottom>
      <diagonal/>
    </border>
    <border>
      <left/>
      <right style="thin">
        <color indexed="64"/>
      </right>
      <top style="thin">
        <color theme="3"/>
      </top>
      <bottom style="hair">
        <color theme="3"/>
      </bottom>
      <diagonal/>
    </border>
    <border>
      <left/>
      <right style="thin">
        <color indexed="64"/>
      </right>
      <top style="hair">
        <color theme="3"/>
      </top>
      <bottom style="hair">
        <color theme="3"/>
      </bottom>
      <diagonal/>
    </border>
    <border>
      <left/>
      <right style="thin">
        <color indexed="64"/>
      </right>
      <top style="hair">
        <color theme="3"/>
      </top>
      <bottom style="thin">
        <color theme="3"/>
      </bottom>
      <diagonal/>
    </border>
    <border>
      <left/>
      <right style="thin">
        <color auto="1"/>
      </right>
      <top style="medium">
        <color theme="3"/>
      </top>
      <bottom style="medium">
        <color theme="3"/>
      </bottom>
      <diagonal/>
    </border>
    <border>
      <left/>
      <right/>
      <top style="thin">
        <color theme="3"/>
      </top>
      <bottom/>
      <diagonal/>
    </border>
    <border>
      <left/>
      <right style="thin">
        <color auto="1"/>
      </right>
      <top style="thin">
        <color theme="3"/>
      </top>
      <bottom/>
      <diagonal/>
    </border>
  </borders>
  <cellStyleXfs count="20">
    <xf numFmtId="0" fontId="0" fillId="0" borderId="0"/>
    <xf numFmtId="164" fontId="6" fillId="0" borderId="0" applyFont="0" applyFill="0" applyBorder="0" applyAlignment="0" applyProtection="0"/>
    <xf numFmtId="164" fontId="3" fillId="0" borderId="0" applyFont="0" applyFill="0" applyBorder="0" applyAlignment="0" applyProtection="0"/>
    <xf numFmtId="0" fontId="4" fillId="0" borderId="0">
      <alignment vertical="center"/>
    </xf>
    <xf numFmtId="0" fontId="5" fillId="0" borderId="0"/>
    <xf numFmtId="0" fontId="6" fillId="0" borderId="0"/>
    <xf numFmtId="0" fontId="3" fillId="0" borderId="0"/>
    <xf numFmtId="40" fontId="3"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9" fontId="15" fillId="0" borderId="0" applyBorder="0" applyProtection="0"/>
    <xf numFmtId="166" fontId="15" fillId="0" borderId="0" applyBorder="0" applyProtection="0"/>
    <xf numFmtId="0" fontId="2" fillId="0" borderId="0"/>
    <xf numFmtId="0" fontId="16" fillId="0" borderId="0">
      <alignment vertical="top"/>
    </xf>
    <xf numFmtId="43" fontId="27" fillId="0" borderId="0" applyFont="0" applyFill="0" applyBorder="0" applyAlignment="0" applyProtection="0"/>
    <xf numFmtId="9" fontId="27" fillId="0" borderId="0" applyFont="0" applyFill="0" applyBorder="0" applyAlignment="0" applyProtection="0"/>
    <xf numFmtId="0" fontId="5" fillId="0" borderId="0"/>
    <xf numFmtId="168" fontId="5" fillId="0" borderId="0" applyFont="0" applyFill="0" applyBorder="0" applyAlignment="0" applyProtection="0"/>
    <xf numFmtId="44" fontId="27" fillId="0" borderId="0" applyFont="0" applyFill="0" applyBorder="0" applyAlignment="0" applyProtection="0"/>
  </cellStyleXfs>
  <cellXfs count="250">
    <xf numFmtId="0" fontId="0" fillId="0" borderId="0" xfId="0"/>
    <xf numFmtId="0" fontId="8"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wrapText="1"/>
      <protection hidden="1"/>
    </xf>
    <xf numFmtId="0" fontId="9" fillId="0" borderId="0" xfId="0" applyFont="1" applyFill="1" applyAlignment="1" applyProtection="1">
      <alignment horizontal="right" vertical="center" wrapText="1"/>
      <protection hidden="1"/>
    </xf>
    <xf numFmtId="0" fontId="9" fillId="0" borderId="0" xfId="0" applyFont="1" applyFill="1" applyAlignment="1" applyProtection="1">
      <alignment horizontal="left" vertical="center" wrapText="1"/>
      <protection hidden="1"/>
    </xf>
    <xf numFmtId="2" fontId="9" fillId="0" borderId="0" xfId="0" applyNumberFormat="1" applyFont="1" applyFill="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4" fontId="9" fillId="0" borderId="0" xfId="0" applyNumberFormat="1" applyFont="1" applyFill="1" applyAlignment="1" applyProtection="1">
      <alignment horizontal="right" vertical="center" wrapText="1"/>
      <protection hidden="1"/>
    </xf>
    <xf numFmtId="0" fontId="12" fillId="2" borderId="0" xfId="0" applyFont="1" applyFill="1" applyBorder="1" applyAlignment="1" applyProtection="1">
      <alignment horizontal="right" vertical="center" wrapText="1"/>
      <protection hidden="1"/>
    </xf>
    <xf numFmtId="0" fontId="19" fillId="0" borderId="0" xfId="0" applyFont="1" applyAlignment="1" applyProtection="1">
      <alignment vertical="center" wrapText="1"/>
      <protection hidden="1"/>
    </xf>
    <xf numFmtId="1" fontId="9" fillId="2" borderId="1" xfId="0" applyNumberFormat="1" applyFont="1" applyFill="1" applyBorder="1" applyAlignment="1" applyProtection="1">
      <alignment horizontal="left" vertical="center" wrapText="1"/>
    </xf>
    <xf numFmtId="4" fontId="9" fillId="2" borderId="1" xfId="0" applyNumberFormat="1" applyFont="1" applyFill="1" applyBorder="1" applyAlignment="1" applyProtection="1">
      <alignment vertical="center" wrapText="1"/>
    </xf>
    <xf numFmtId="0" fontId="9" fillId="2" borderId="1" xfId="0" applyFont="1" applyFill="1" applyBorder="1" applyAlignment="1" applyProtection="1">
      <alignment horizontal="right" vertical="center" wrapText="1"/>
    </xf>
    <xf numFmtId="1" fontId="7" fillId="2" borderId="1" xfId="0" applyNumberFormat="1" applyFont="1" applyFill="1" applyBorder="1" applyAlignment="1" applyProtection="1">
      <alignment horizontal="right" vertical="center" wrapText="1"/>
    </xf>
    <xf numFmtId="4" fontId="9" fillId="2" borderId="1" xfId="0" applyNumberFormat="1"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4" fontId="9" fillId="2" borderId="1" xfId="0" applyNumberFormat="1" applyFont="1" applyFill="1" applyBorder="1" applyAlignment="1" applyProtection="1">
      <alignment horizontal="right" vertical="center" wrapText="1"/>
      <protection hidden="1"/>
    </xf>
    <xf numFmtId="0" fontId="7" fillId="2" borderId="1" xfId="0" applyFont="1" applyFill="1" applyBorder="1" applyAlignment="1" applyProtection="1">
      <alignment vertical="center" wrapText="1"/>
    </xf>
    <xf numFmtId="165" fontId="7" fillId="4" borderId="4" xfId="0" applyNumberFormat="1" applyFont="1" applyFill="1" applyBorder="1" applyAlignment="1" applyProtection="1">
      <alignment horizontal="right" vertical="center" wrapText="1"/>
      <protection hidden="1"/>
    </xf>
    <xf numFmtId="165" fontId="7" fillId="4" borderId="4" xfId="0" applyNumberFormat="1" applyFont="1" applyFill="1" applyBorder="1" applyAlignment="1" applyProtection="1">
      <alignment horizontal="left" vertical="center" wrapText="1"/>
      <protection hidden="1"/>
    </xf>
    <xf numFmtId="165" fontId="9" fillId="4" borderId="4" xfId="0" applyNumberFormat="1" applyFont="1" applyFill="1" applyBorder="1" applyAlignment="1" applyProtection="1">
      <alignment horizontal="center" vertical="center" wrapText="1"/>
      <protection hidden="1"/>
    </xf>
    <xf numFmtId="1" fontId="7" fillId="2" borderId="9" xfId="0" applyNumberFormat="1" applyFont="1" applyFill="1" applyBorder="1" applyAlignment="1" applyProtection="1">
      <alignment horizontal="right" vertical="center" wrapText="1"/>
    </xf>
    <xf numFmtId="0" fontId="7" fillId="2" borderId="9" xfId="0" applyFont="1" applyFill="1" applyBorder="1" applyAlignment="1" applyProtection="1">
      <alignment vertical="center" wrapText="1"/>
    </xf>
    <xf numFmtId="4" fontId="9" fillId="2" borderId="9" xfId="0" applyNumberFormat="1"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4" fontId="9" fillId="2" borderId="9" xfId="0" applyNumberFormat="1" applyFont="1" applyFill="1" applyBorder="1" applyAlignment="1" applyProtection="1">
      <alignment horizontal="right" vertical="center" wrapText="1"/>
      <protection hidden="1"/>
    </xf>
    <xf numFmtId="4" fontId="9" fillId="2" borderId="10" xfId="0" applyNumberFormat="1" applyFont="1" applyFill="1" applyBorder="1" applyAlignment="1" applyProtection="1">
      <alignment horizontal="right" vertical="center" wrapText="1"/>
      <protection hidden="1"/>
    </xf>
    <xf numFmtId="1" fontId="9" fillId="2" borderId="6" xfId="0" applyNumberFormat="1" applyFont="1" applyFill="1" applyBorder="1" applyAlignment="1" applyProtection="1">
      <alignment horizontal="right" vertical="center" wrapText="1"/>
    </xf>
    <xf numFmtId="1" fontId="9" fillId="2" borderId="6" xfId="0" applyNumberFormat="1"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165" fontId="9" fillId="2" borderId="6" xfId="0" applyNumberFormat="1"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1" fontId="7" fillId="2" borderId="6" xfId="0" applyNumberFormat="1" applyFont="1" applyFill="1" applyBorder="1" applyAlignment="1" applyProtection="1">
      <alignment horizontal="left" vertical="center" wrapText="1"/>
    </xf>
    <xf numFmtId="4" fontId="9" fillId="2" borderId="11" xfId="0" applyNumberFormat="1" applyFont="1" applyFill="1" applyBorder="1" applyAlignment="1" applyProtection="1">
      <alignment vertical="center" wrapText="1"/>
    </xf>
    <xf numFmtId="0" fontId="9" fillId="2" borderId="6" xfId="0" applyFont="1" applyFill="1" applyBorder="1" applyAlignment="1" applyProtection="1">
      <alignment horizontal="right" vertical="center" wrapText="1"/>
    </xf>
    <xf numFmtId="1" fontId="7" fillId="2" borderId="6" xfId="0" applyNumberFormat="1" applyFont="1" applyFill="1" applyBorder="1" applyAlignment="1" applyProtection="1">
      <alignment horizontal="right" vertical="center" wrapText="1"/>
    </xf>
    <xf numFmtId="4" fontId="9" fillId="2" borderId="6" xfId="0" applyNumberFormat="1"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4" fontId="9" fillId="2" borderId="6" xfId="0" applyNumberFormat="1" applyFont="1" applyFill="1" applyBorder="1" applyAlignment="1" applyProtection="1">
      <alignment horizontal="right" vertical="center" wrapText="1"/>
      <protection hidden="1"/>
    </xf>
    <xf numFmtId="4" fontId="9" fillId="2" borderId="11" xfId="0" applyNumberFormat="1" applyFont="1" applyFill="1" applyBorder="1" applyAlignment="1" applyProtection="1">
      <alignment horizontal="right" vertical="center" wrapText="1"/>
      <protection hidden="1"/>
    </xf>
    <xf numFmtId="0" fontId="7" fillId="2" borderId="6" xfId="0" applyFont="1" applyFill="1" applyBorder="1" applyAlignment="1" applyProtection="1">
      <alignment vertical="center" wrapText="1"/>
    </xf>
    <xf numFmtId="0" fontId="9" fillId="2" borderId="12" xfId="0" applyFont="1" applyFill="1" applyBorder="1" applyAlignment="1" applyProtection="1">
      <alignment horizontal="right" vertical="center" wrapText="1"/>
    </xf>
    <xf numFmtId="1" fontId="9" fillId="2" borderId="12" xfId="0" applyNumberFormat="1" applyFont="1" applyFill="1" applyBorder="1" applyAlignment="1" applyProtection="1">
      <alignment horizontal="left" vertical="center" wrapText="1"/>
    </xf>
    <xf numFmtId="0" fontId="9" fillId="2" borderId="12" xfId="0" applyFont="1" applyFill="1" applyBorder="1" applyAlignment="1" applyProtection="1">
      <alignment horizontal="center" vertical="center" wrapText="1"/>
    </xf>
    <xf numFmtId="165" fontId="9" fillId="2" borderId="12" xfId="0" applyNumberFormat="1" applyFont="1" applyFill="1" applyBorder="1" applyAlignment="1" applyProtection="1">
      <alignment horizontal="right" vertical="center" wrapText="1"/>
    </xf>
    <xf numFmtId="0" fontId="9" fillId="2" borderId="2" xfId="0" applyFont="1" applyFill="1" applyBorder="1" applyAlignment="1" applyProtection="1">
      <alignment horizontal="right" vertical="center" wrapText="1"/>
    </xf>
    <xf numFmtId="0" fontId="9" fillId="2" borderId="2" xfId="0" applyFont="1" applyFill="1" applyBorder="1" applyAlignment="1" applyProtection="1">
      <alignment horizontal="center" vertical="center" wrapText="1"/>
    </xf>
    <xf numFmtId="167" fontId="7" fillId="2" borderId="4" xfId="0" applyNumberFormat="1" applyFont="1" applyFill="1" applyBorder="1" applyAlignment="1" applyProtection="1">
      <alignment horizontal="right" vertical="center" wrapText="1"/>
      <protection hidden="1"/>
    </xf>
    <xf numFmtId="167" fontId="7" fillId="2" borderId="14" xfId="0" applyNumberFormat="1" applyFont="1" applyFill="1" applyBorder="1" applyAlignment="1" applyProtection="1">
      <alignment horizontal="right" vertical="center" wrapText="1"/>
      <protection hidden="1"/>
    </xf>
    <xf numFmtId="165" fontId="7" fillId="2" borderId="14" xfId="0" applyNumberFormat="1" applyFont="1" applyFill="1" applyBorder="1" applyAlignment="1" applyProtection="1">
      <alignment horizontal="right" vertical="center" wrapText="1"/>
      <protection hidden="1"/>
    </xf>
    <xf numFmtId="4" fontId="7" fillId="3" borderId="3" xfId="0" applyNumberFormat="1" applyFont="1" applyFill="1" applyBorder="1" applyAlignment="1" applyProtection="1">
      <alignment horizontal="right" vertical="center" wrapText="1"/>
      <protection hidden="1"/>
    </xf>
    <xf numFmtId="0" fontId="9" fillId="2" borderId="9" xfId="0" applyFont="1" applyFill="1" applyBorder="1" applyAlignment="1" applyProtection="1">
      <alignment horizontal="right" vertical="center" wrapText="1"/>
    </xf>
    <xf numFmtId="1" fontId="9" fillId="2" borderId="9" xfId="0" applyNumberFormat="1" applyFont="1" applyFill="1" applyBorder="1" applyAlignment="1" applyProtection="1">
      <alignment horizontal="left" vertical="center" wrapText="1"/>
    </xf>
    <xf numFmtId="0" fontId="9" fillId="2" borderId="9" xfId="0" applyFont="1" applyFill="1" applyBorder="1" applyAlignment="1" applyProtection="1">
      <alignment horizontal="center" vertical="center" wrapText="1"/>
    </xf>
    <xf numFmtId="0" fontId="9" fillId="2" borderId="15" xfId="0" applyFont="1" applyFill="1" applyBorder="1" applyAlignment="1" applyProtection="1">
      <alignment horizontal="right" vertical="center" wrapText="1"/>
    </xf>
    <xf numFmtId="1" fontId="9" fillId="2" borderId="15" xfId="0" applyNumberFormat="1" applyFont="1" applyFill="1" applyBorder="1" applyAlignment="1" applyProtection="1">
      <alignment horizontal="left" vertical="center" wrapText="1"/>
    </xf>
    <xf numFmtId="0" fontId="9" fillId="2" borderId="15" xfId="0" applyFont="1" applyFill="1" applyBorder="1" applyAlignment="1" applyProtection="1">
      <alignment horizontal="center" vertical="center" wrapText="1"/>
    </xf>
    <xf numFmtId="165" fontId="9" fillId="2" borderId="15" xfId="0" applyNumberFormat="1" applyFont="1" applyFill="1" applyBorder="1" applyAlignment="1" applyProtection="1">
      <alignment horizontal="right" vertical="center" wrapText="1"/>
    </xf>
    <xf numFmtId="167" fontId="7" fillId="2" borderId="9" xfId="0" applyNumberFormat="1" applyFont="1" applyFill="1" applyBorder="1" applyAlignment="1" applyProtection="1">
      <alignment horizontal="right" vertical="center" wrapText="1"/>
      <protection hidden="1"/>
    </xf>
    <xf numFmtId="165" fontId="7" fillId="2" borderId="9" xfId="0" applyNumberFormat="1" applyFont="1" applyFill="1" applyBorder="1" applyAlignment="1" applyProtection="1">
      <alignment horizontal="left" vertical="center" wrapText="1"/>
      <protection hidden="1"/>
    </xf>
    <xf numFmtId="165" fontId="9" fillId="2" borderId="9" xfId="0" applyNumberFormat="1" applyFont="1" applyFill="1" applyBorder="1" applyAlignment="1" applyProtection="1">
      <alignment horizontal="center" vertical="center" wrapText="1"/>
      <protection hidden="1"/>
    </xf>
    <xf numFmtId="165" fontId="9" fillId="2" borderId="10" xfId="0" applyNumberFormat="1" applyFont="1" applyFill="1" applyBorder="1" applyAlignment="1" applyProtection="1">
      <alignment horizontal="center" vertical="center" wrapText="1"/>
      <protection hidden="1"/>
    </xf>
    <xf numFmtId="167" fontId="7" fillId="2" borderId="6" xfId="0" applyNumberFormat="1" applyFont="1" applyFill="1" applyBorder="1" applyAlignment="1" applyProtection="1">
      <alignment horizontal="right" vertical="center" wrapText="1"/>
      <protection hidden="1"/>
    </xf>
    <xf numFmtId="165" fontId="7" fillId="2" borderId="6" xfId="0" applyNumberFormat="1" applyFont="1" applyFill="1" applyBorder="1" applyAlignment="1" applyProtection="1">
      <alignment horizontal="left" vertical="center" wrapText="1"/>
      <protection hidden="1"/>
    </xf>
    <xf numFmtId="165" fontId="9" fillId="2" borderId="6" xfId="0" applyNumberFormat="1" applyFont="1" applyFill="1" applyBorder="1" applyAlignment="1" applyProtection="1">
      <alignment horizontal="center" vertical="center" wrapText="1"/>
      <protection hidden="1"/>
    </xf>
    <xf numFmtId="165" fontId="9" fillId="2" borderId="11" xfId="0" applyNumberFormat="1" applyFont="1" applyFill="1" applyBorder="1" applyAlignment="1" applyProtection="1">
      <alignment horizontal="center" vertical="center" wrapText="1"/>
      <protection hidden="1"/>
    </xf>
    <xf numFmtId="165" fontId="9" fillId="2" borderId="4" xfId="0" applyNumberFormat="1" applyFont="1" applyFill="1" applyBorder="1" applyAlignment="1" applyProtection="1">
      <alignment horizontal="center" vertical="center" wrapText="1"/>
      <protection hidden="1"/>
    </xf>
    <xf numFmtId="10" fontId="9" fillId="0" borderId="5" xfId="0" applyNumberFormat="1" applyFont="1" applyFill="1" applyBorder="1" applyAlignment="1" applyProtection="1">
      <alignment horizontal="right" vertical="center" wrapText="1"/>
      <protection hidden="1"/>
    </xf>
    <xf numFmtId="14" fontId="9" fillId="0" borderId="19" xfId="0" applyNumberFormat="1" applyFont="1" applyFill="1" applyBorder="1" applyAlignment="1" applyProtection="1">
      <alignment horizontal="right" vertical="center" wrapText="1"/>
      <protection locked="0"/>
    </xf>
    <xf numFmtId="0" fontId="7" fillId="2" borderId="21" xfId="0" applyFont="1" applyFill="1" applyBorder="1" applyAlignment="1" applyProtection="1">
      <alignment vertical="center" wrapText="1"/>
      <protection hidden="1"/>
    </xf>
    <xf numFmtId="4" fontId="8" fillId="0" borderId="0" xfId="0" applyNumberFormat="1" applyFont="1" applyAlignment="1" applyProtection="1">
      <alignment vertical="center" wrapText="1"/>
      <protection hidden="1"/>
    </xf>
    <xf numFmtId="165" fontId="8" fillId="0" borderId="0" xfId="0" applyNumberFormat="1" applyFont="1" applyAlignment="1" applyProtection="1">
      <alignment vertical="center" wrapText="1"/>
      <protection hidden="1"/>
    </xf>
    <xf numFmtId="44" fontId="8" fillId="0" borderId="0" xfId="19" applyFont="1" applyAlignment="1" applyProtection="1">
      <alignment vertical="center" wrapText="1"/>
      <protection hidden="1"/>
    </xf>
    <xf numFmtId="9" fontId="8" fillId="0" borderId="0" xfId="16" applyFont="1" applyAlignment="1" applyProtection="1">
      <alignment vertical="center" wrapText="1"/>
      <protection hidden="1"/>
    </xf>
    <xf numFmtId="9" fontId="19" fillId="0" borderId="0" xfId="16" applyFont="1" applyAlignment="1" applyProtection="1">
      <alignment vertical="center" wrapText="1"/>
      <protection hidden="1"/>
    </xf>
    <xf numFmtId="4" fontId="10" fillId="0" borderId="0" xfId="0" applyNumberFormat="1" applyFont="1" applyFill="1" applyBorder="1" applyAlignment="1" applyProtection="1">
      <alignment vertical="center" wrapText="1"/>
      <protection hidden="1"/>
    </xf>
    <xf numFmtId="0" fontId="29" fillId="0" borderId="0" xfId="0" applyFont="1" applyFill="1" applyBorder="1" applyAlignment="1" applyProtection="1">
      <alignment horizontal="right" vertical="center" wrapText="1"/>
      <protection hidden="1"/>
    </xf>
    <xf numFmtId="4" fontId="14" fillId="0" borderId="0" xfId="0" applyNumberFormat="1" applyFont="1" applyFill="1" applyBorder="1" applyAlignment="1" applyProtection="1">
      <alignment vertical="center" wrapText="1"/>
      <protection hidden="1"/>
    </xf>
    <xf numFmtId="0" fontId="29" fillId="0" borderId="24" xfId="0" applyFont="1" applyFill="1" applyBorder="1" applyAlignment="1" applyProtection="1">
      <alignment horizontal="right" vertical="center" wrapText="1"/>
      <protection hidden="1"/>
    </xf>
    <xf numFmtId="4" fontId="14" fillId="0" borderId="0" xfId="0" applyNumberFormat="1" applyFont="1" applyFill="1" applyBorder="1" applyAlignment="1" applyProtection="1">
      <alignment horizontal="left" vertical="center" wrapText="1"/>
      <protection hidden="1"/>
    </xf>
    <xf numFmtId="4" fontId="10" fillId="0" borderId="0" xfId="0" applyNumberFormat="1"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7" fillId="0" borderId="25" xfId="0" applyNumberFormat="1" applyFont="1" applyFill="1" applyBorder="1" applyAlignment="1" applyProtection="1">
      <alignment horizontal="right" vertical="center" wrapText="1"/>
      <protection hidden="1"/>
    </xf>
    <xf numFmtId="0" fontId="7" fillId="0" borderId="25" xfId="0" applyFont="1" applyFill="1" applyBorder="1" applyAlignment="1" applyProtection="1">
      <alignment horizontal="justify" vertical="center" wrapText="1"/>
      <protection hidden="1"/>
    </xf>
    <xf numFmtId="4" fontId="9" fillId="0" borderId="25" xfId="0" applyNumberFormat="1"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4" fontId="9" fillId="0" borderId="25" xfId="0" applyNumberFormat="1" applyFont="1" applyFill="1" applyBorder="1" applyAlignment="1" applyProtection="1">
      <alignment horizontal="right" vertical="center" wrapText="1"/>
      <protection hidden="1"/>
    </xf>
    <xf numFmtId="4" fontId="8" fillId="0" borderId="0" xfId="0" applyNumberFormat="1" applyFont="1" applyFill="1" applyBorder="1" applyAlignment="1" applyProtection="1">
      <alignment vertical="center" wrapText="1"/>
      <protection hidden="1"/>
    </xf>
    <xf numFmtId="4" fontId="12" fillId="0" borderId="29" xfId="0" applyNumberFormat="1" applyFont="1" applyFill="1" applyBorder="1" applyAlignment="1" applyProtection="1">
      <alignment horizontal="center" vertical="center" wrapText="1"/>
      <protection hidden="1"/>
    </xf>
    <xf numFmtId="49" fontId="9" fillId="0" borderId="7" xfId="0" applyNumberFormat="1" applyFont="1" applyFill="1" applyBorder="1" applyAlignment="1" applyProtection="1">
      <alignment horizontal="right" vertical="center" wrapText="1"/>
      <protection hidden="1"/>
    </xf>
    <xf numFmtId="0" fontId="7" fillId="0" borderId="0" xfId="0" applyFont="1" applyFill="1" applyAlignment="1" applyProtection="1">
      <alignment horizontal="left" vertical="center"/>
      <protection hidden="1"/>
    </xf>
    <xf numFmtId="0" fontId="29" fillId="0" borderId="32" xfId="0" applyFont="1" applyFill="1" applyBorder="1" applyAlignment="1" applyProtection="1">
      <alignment horizontal="right" vertical="center" wrapText="1"/>
      <protection hidden="1"/>
    </xf>
    <xf numFmtId="0" fontId="7"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11" fillId="0" borderId="0" xfId="0" applyFont="1" applyFill="1" applyAlignment="1" applyProtection="1">
      <alignment vertical="center" wrapText="1"/>
      <protection hidden="1"/>
    </xf>
    <xf numFmtId="165" fontId="7" fillId="2" borderId="4" xfId="0" applyNumberFormat="1" applyFont="1" applyFill="1" applyBorder="1" applyAlignment="1" applyProtection="1">
      <alignment horizontal="right" vertical="center" wrapText="1"/>
      <protection hidden="1"/>
    </xf>
    <xf numFmtId="0" fontId="7" fillId="3" borderId="3" xfId="0" applyFont="1" applyFill="1" applyBorder="1" applyAlignment="1" applyProtection="1">
      <alignment horizontal="right" vertical="center" wrapText="1"/>
      <protection hidden="1"/>
    </xf>
    <xf numFmtId="0" fontId="9" fillId="2" borderId="1" xfId="0" applyFont="1" applyFill="1" applyBorder="1" applyAlignment="1" applyProtection="1">
      <alignment horizontal="center" vertical="center" wrapText="1"/>
    </xf>
    <xf numFmtId="165" fontId="9" fillId="2" borderId="1" xfId="0" applyNumberFormat="1" applyFont="1" applyFill="1" applyBorder="1" applyAlignment="1" applyProtection="1">
      <alignment horizontal="right" vertical="center" wrapText="1"/>
    </xf>
    <xf numFmtId="14" fontId="7" fillId="2" borderId="0" xfId="0" applyNumberFormat="1" applyFont="1" applyFill="1" applyBorder="1" applyAlignment="1" applyProtection="1">
      <alignment horizontal="right" vertical="center" wrapText="1"/>
    </xf>
    <xf numFmtId="1" fontId="9" fillId="0" borderId="6" xfId="0" applyNumberFormat="1" applyFont="1" applyBorder="1" applyAlignment="1" applyProtection="1">
      <alignment horizontal="left" vertical="center" wrapText="1"/>
    </xf>
    <xf numFmtId="0" fontId="9" fillId="0" borderId="6" xfId="0" applyFont="1" applyBorder="1" applyAlignment="1" applyProtection="1">
      <alignment horizontal="center" vertical="center" wrapText="1"/>
    </xf>
    <xf numFmtId="4" fontId="9" fillId="0" borderId="6" xfId="0" applyNumberFormat="1" applyFont="1" applyBorder="1" applyAlignment="1" applyProtection="1">
      <alignment horizontal="center" vertical="center" wrapText="1"/>
    </xf>
    <xf numFmtId="165" fontId="9" fillId="0" borderId="6" xfId="0" applyNumberFormat="1" applyFont="1" applyBorder="1" applyAlignment="1" applyProtection="1">
      <alignment horizontal="right" vertical="center" wrapText="1"/>
    </xf>
    <xf numFmtId="4" fontId="9" fillId="0" borderId="11" xfId="0" applyNumberFormat="1" applyFont="1" applyBorder="1" applyAlignment="1" applyProtection="1">
      <alignment vertical="center" wrapText="1"/>
    </xf>
    <xf numFmtId="4" fontId="9" fillId="2" borderId="6" xfId="0" applyNumberFormat="1" applyFont="1" applyFill="1" applyBorder="1" applyAlignment="1" applyProtection="1">
      <alignment horizontal="center" vertical="center" wrapText="1"/>
    </xf>
    <xf numFmtId="1" fontId="9" fillId="0" borderId="6" xfId="0" applyNumberFormat="1" applyFont="1" applyBorder="1" applyAlignment="1" applyProtection="1">
      <alignment horizontal="center" vertical="center" wrapText="1"/>
    </xf>
    <xf numFmtId="0" fontId="7" fillId="0" borderId="6" xfId="0" applyFont="1" applyBorder="1" applyAlignment="1" applyProtection="1">
      <alignment vertical="center" wrapText="1"/>
    </xf>
    <xf numFmtId="4" fontId="9" fillId="2" borderId="12" xfId="0" applyNumberFormat="1" applyFont="1" applyFill="1" applyBorder="1" applyAlignment="1" applyProtection="1">
      <alignment horizontal="center" vertical="center" wrapText="1"/>
    </xf>
    <xf numFmtId="4" fontId="9" fillId="0" borderId="13" xfId="0" applyNumberFormat="1" applyFont="1" applyBorder="1" applyAlignment="1" applyProtection="1">
      <alignment vertical="center" wrapText="1"/>
    </xf>
    <xf numFmtId="1" fontId="9" fillId="0" borderId="1" xfId="0" applyNumberFormat="1" applyFont="1" applyBorder="1" applyAlignment="1" applyProtection="1">
      <alignment horizontal="left" vertical="center" wrapText="1"/>
    </xf>
    <xf numFmtId="4" fontId="9" fillId="2" borderId="1" xfId="0" applyNumberFormat="1" applyFont="1" applyFill="1" applyBorder="1" applyAlignment="1" applyProtection="1">
      <alignment horizontal="center" vertical="center" wrapText="1"/>
    </xf>
    <xf numFmtId="4" fontId="9" fillId="0" borderId="1" xfId="0" applyNumberFormat="1" applyFont="1" applyBorder="1" applyAlignment="1" applyProtection="1">
      <alignment vertical="center" wrapText="1"/>
    </xf>
    <xf numFmtId="1"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wrapText="1"/>
    </xf>
    <xf numFmtId="1" fontId="9" fillId="0" borderId="2" xfId="0" applyNumberFormat="1" applyFont="1" applyBorder="1" applyAlignment="1" applyProtection="1">
      <alignment horizontal="left" vertical="center" wrapText="1"/>
    </xf>
    <xf numFmtId="4" fontId="9" fillId="2" borderId="2" xfId="0" applyNumberFormat="1" applyFont="1" applyFill="1" applyBorder="1" applyAlignment="1" applyProtection="1">
      <alignment horizontal="center" vertical="center" wrapText="1"/>
    </xf>
    <xf numFmtId="4" fontId="9" fillId="0" borderId="2" xfId="0" applyNumberFormat="1" applyFont="1" applyBorder="1" applyAlignment="1" applyProtection="1">
      <alignment vertical="center" wrapText="1"/>
    </xf>
    <xf numFmtId="1" fontId="9" fillId="0" borderId="6" xfId="0" applyNumberFormat="1" applyFont="1" applyBorder="1" applyAlignment="1" applyProtection="1">
      <alignment horizontal="justify" vertical="center" wrapText="1"/>
    </xf>
    <xf numFmtId="1" fontId="9" fillId="0" borderId="15" xfId="0" applyNumberFormat="1" applyFont="1" applyBorder="1" applyAlignment="1" applyProtection="1">
      <alignment horizontal="left" vertical="center" wrapText="1"/>
    </xf>
    <xf numFmtId="4" fontId="9" fillId="2" borderId="15" xfId="0" applyNumberFormat="1" applyFont="1" applyFill="1" applyBorder="1" applyAlignment="1" applyProtection="1">
      <alignment horizontal="center" vertical="center" wrapText="1"/>
    </xf>
    <xf numFmtId="4" fontId="9" fillId="0" borderId="16" xfId="0" applyNumberFormat="1" applyFont="1" applyBorder="1" applyAlignment="1" applyProtection="1">
      <alignment vertical="center" wrapText="1"/>
    </xf>
    <xf numFmtId="4" fontId="9" fillId="2" borderId="9" xfId="0" applyNumberFormat="1" applyFont="1" applyFill="1" applyBorder="1" applyAlignment="1" applyProtection="1">
      <alignment horizontal="center" vertical="center" wrapText="1"/>
    </xf>
    <xf numFmtId="4" fontId="9" fillId="0" borderId="10" xfId="0" applyNumberFormat="1" applyFont="1" applyBorder="1" applyAlignment="1" applyProtection="1">
      <alignment vertical="center" wrapText="1"/>
    </xf>
    <xf numFmtId="165" fontId="9" fillId="0" borderId="6" xfId="0" applyNumberFormat="1" applyFont="1" applyBorder="1" applyAlignment="1" applyProtection="1">
      <alignment horizontal="right" vertical="center" wrapText="1"/>
      <protection locked="0"/>
    </xf>
    <xf numFmtId="165" fontId="9" fillId="2" borderId="6" xfId="0" applyNumberFormat="1" applyFont="1" applyFill="1" applyBorder="1" applyAlignment="1" applyProtection="1">
      <alignment horizontal="right" vertical="center" wrapText="1"/>
      <protection locked="0"/>
    </xf>
    <xf numFmtId="165" fontId="9" fillId="2" borderId="12" xfId="0" applyNumberFormat="1" applyFont="1" applyFill="1" applyBorder="1" applyAlignment="1" applyProtection="1">
      <alignment horizontal="right" vertical="center" wrapText="1"/>
      <protection locked="0"/>
    </xf>
    <xf numFmtId="165" fontId="9" fillId="2" borderId="1" xfId="0" applyNumberFormat="1" applyFont="1" applyFill="1" applyBorder="1" applyAlignment="1" applyProtection="1">
      <alignment horizontal="right" vertical="center" wrapText="1"/>
      <protection locked="0"/>
    </xf>
    <xf numFmtId="165" fontId="9" fillId="0" borderId="1" xfId="0" applyNumberFormat="1" applyFont="1" applyBorder="1" applyAlignment="1" applyProtection="1">
      <alignment horizontal="right" vertical="center" wrapText="1"/>
      <protection locked="0"/>
    </xf>
    <xf numFmtId="165" fontId="9" fillId="2" borderId="2" xfId="0" applyNumberFormat="1" applyFont="1" applyFill="1" applyBorder="1" applyAlignment="1" applyProtection="1">
      <alignment horizontal="right" vertical="center" wrapText="1"/>
      <protection locked="0"/>
    </xf>
    <xf numFmtId="165" fontId="9" fillId="2" borderId="15" xfId="0" applyNumberFormat="1" applyFont="1" applyFill="1" applyBorder="1" applyAlignment="1" applyProtection="1">
      <alignment horizontal="right" vertical="center" wrapText="1"/>
      <protection locked="0"/>
    </xf>
    <xf numFmtId="165" fontId="9" fillId="0" borderId="6" xfId="0" applyNumberFormat="1" applyFont="1" applyFill="1" applyBorder="1" applyAlignment="1" applyProtection="1">
      <alignment horizontal="right" vertical="center" wrapText="1"/>
      <protection locked="0"/>
    </xf>
    <xf numFmtId="165" fontId="9" fillId="2" borderId="9" xfId="0" applyNumberFormat="1" applyFont="1" applyFill="1" applyBorder="1" applyAlignment="1" applyProtection="1">
      <alignment horizontal="right" vertical="center" wrapText="1"/>
      <protection locked="0"/>
    </xf>
    <xf numFmtId="2" fontId="8" fillId="0" borderId="0" xfId="16" applyNumberFormat="1" applyFont="1" applyAlignment="1" applyProtection="1">
      <alignment vertical="center" wrapText="1"/>
      <protection hidden="1"/>
    </xf>
    <xf numFmtId="4" fontId="7" fillId="0" borderId="0" xfId="0" applyNumberFormat="1" applyFont="1" applyFill="1" applyBorder="1" applyAlignment="1" applyProtection="1">
      <alignment vertical="top" wrapText="1"/>
    </xf>
    <xf numFmtId="0" fontId="8" fillId="0" borderId="0" xfId="0" applyFont="1" applyBorder="1" applyProtection="1"/>
    <xf numFmtId="0" fontId="0" fillId="0" borderId="0" xfId="0" applyProtection="1"/>
    <xf numFmtId="0" fontId="27" fillId="0" borderId="0" xfId="0" applyFont="1" applyProtection="1"/>
    <xf numFmtId="0" fontId="8" fillId="0" borderId="0" xfId="0" applyFont="1" applyBorder="1" applyAlignment="1" applyProtection="1"/>
    <xf numFmtId="9" fontId="8" fillId="0" borderId="0" xfId="0" applyNumberFormat="1" applyFont="1" applyBorder="1" applyProtection="1"/>
    <xf numFmtId="43" fontId="8" fillId="0" borderId="0" xfId="0" applyNumberFormat="1" applyFont="1" applyBorder="1" applyProtection="1"/>
    <xf numFmtId="169" fontId="19" fillId="0" borderId="0" xfId="0" applyNumberFormat="1" applyFont="1" applyBorder="1" applyProtection="1"/>
    <xf numFmtId="39" fontId="19" fillId="0" borderId="0" xfId="0" applyNumberFormat="1" applyFont="1" applyBorder="1" applyAlignment="1" applyProtection="1"/>
    <xf numFmtId="0" fontId="19" fillId="0" borderId="0" xfId="0" applyFont="1" applyBorder="1" applyAlignment="1" applyProtection="1"/>
    <xf numFmtId="4" fontId="19" fillId="0" borderId="0" xfId="0" applyNumberFormat="1" applyFont="1" applyBorder="1" applyProtection="1"/>
    <xf numFmtId="0" fontId="19" fillId="0" borderId="0" xfId="0" applyFont="1" applyProtection="1"/>
    <xf numFmtId="0" fontId="19" fillId="0" borderId="0" xfId="0" applyFont="1" applyAlignment="1" applyProtection="1">
      <alignment horizontal="right"/>
    </xf>
    <xf numFmtId="0" fontId="19" fillId="0" borderId="0" xfId="0" applyFont="1" applyFill="1" applyAlignment="1" applyProtection="1">
      <alignment horizontal="right"/>
    </xf>
    <xf numFmtId="0" fontId="19" fillId="0" borderId="0" xfId="0" applyFont="1" applyBorder="1" applyProtection="1"/>
    <xf numFmtId="49" fontId="9" fillId="0" borderId="23"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24" xfId="0" applyNumberFormat="1" applyFont="1" applyFill="1" applyBorder="1" applyAlignment="1" applyProtection="1">
      <alignment horizontal="left" vertical="center" wrapText="1"/>
      <protection locked="0"/>
    </xf>
    <xf numFmtId="165" fontId="7" fillId="2" borderId="20" xfId="0" applyNumberFormat="1" applyFont="1" applyFill="1" applyBorder="1" applyAlignment="1" applyProtection="1">
      <alignment horizontal="right" vertical="center" wrapText="1"/>
      <protection hidden="1"/>
    </xf>
    <xf numFmtId="165" fontId="7" fillId="2" borderId="4" xfId="0" applyNumberFormat="1" applyFont="1" applyFill="1" applyBorder="1" applyAlignment="1" applyProtection="1">
      <alignment horizontal="right" vertical="center" wrapText="1"/>
      <protection hidden="1"/>
    </xf>
    <xf numFmtId="0" fontId="7" fillId="0" borderId="2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right" vertical="center" wrapText="1"/>
      <protection hidden="1"/>
    </xf>
    <xf numFmtId="0" fontId="11" fillId="2" borderId="0" xfId="0" applyFont="1" applyFill="1" applyBorder="1" applyAlignment="1" applyProtection="1">
      <alignment horizontal="center" vertical="center" wrapText="1"/>
      <protection hidden="1"/>
    </xf>
    <xf numFmtId="0" fontId="7" fillId="2" borderId="0" xfId="0" applyFont="1" applyFill="1" applyAlignment="1" applyProtection="1">
      <alignment horizontal="left" vertical="center"/>
      <protection hidden="1"/>
    </xf>
    <xf numFmtId="0" fontId="7" fillId="0" borderId="16" xfId="0" applyFont="1" applyFill="1" applyBorder="1" applyAlignment="1" applyProtection="1">
      <alignment horizontal="right" vertical="center" wrapText="1"/>
      <protection hidden="1"/>
    </xf>
    <xf numFmtId="0" fontId="7" fillId="0" borderId="18" xfId="0" applyFont="1" applyFill="1" applyBorder="1" applyAlignment="1" applyProtection="1">
      <alignment horizontal="right" vertical="center" wrapText="1"/>
      <protection hidden="1"/>
    </xf>
    <xf numFmtId="0" fontId="7" fillId="0" borderId="11" xfId="0" applyFont="1" applyFill="1" applyBorder="1" applyAlignment="1" applyProtection="1">
      <alignment horizontal="right" vertical="center" wrapText="1"/>
      <protection hidden="1"/>
    </xf>
    <xf numFmtId="0" fontId="7" fillId="0" borderId="17" xfId="0" applyFont="1" applyFill="1" applyBorder="1" applyAlignment="1" applyProtection="1">
      <alignment horizontal="right" vertical="center" wrapText="1"/>
      <protection hidden="1"/>
    </xf>
    <xf numFmtId="49" fontId="9" fillId="0" borderId="0" xfId="0" applyNumberFormat="1" applyFont="1" applyFill="1" applyBorder="1" applyAlignment="1" applyProtection="1">
      <alignment horizontal="left" vertical="center" wrapText="1"/>
      <protection locked="0"/>
    </xf>
    <xf numFmtId="49" fontId="9" fillId="0" borderId="24" xfId="0" applyNumberFormat="1" applyFont="1" applyFill="1" applyBorder="1" applyAlignment="1" applyProtection="1">
      <alignment horizontal="left" vertical="center" wrapText="1"/>
      <protection locked="0"/>
    </xf>
    <xf numFmtId="0" fontId="7" fillId="0" borderId="30" xfId="0" applyFont="1" applyFill="1" applyBorder="1" applyAlignment="1" applyProtection="1">
      <alignment horizontal="right" vertical="center" wrapText="1"/>
      <protection hidden="1"/>
    </xf>
    <xf numFmtId="0" fontId="7" fillId="0" borderId="31" xfId="0" applyFont="1" applyFill="1" applyBorder="1" applyAlignment="1" applyProtection="1">
      <alignment horizontal="right" vertical="center" wrapText="1"/>
      <protection hidden="1"/>
    </xf>
    <xf numFmtId="0" fontId="7" fillId="2" borderId="0" xfId="0" applyFont="1" applyFill="1" applyAlignment="1" applyProtection="1">
      <alignment horizontal="left" vertical="center" wrapText="1"/>
      <protection hidden="1"/>
    </xf>
    <xf numFmtId="0" fontId="9" fillId="2" borderId="1" xfId="0"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165" fontId="9" fillId="2" borderId="1" xfId="0" applyNumberFormat="1" applyFont="1" applyFill="1" applyBorder="1" applyAlignment="1" applyProtection="1">
      <alignment horizontal="right" vertical="center" wrapText="1"/>
      <protection locked="0"/>
    </xf>
    <xf numFmtId="4" fontId="9" fillId="0" borderId="1" xfId="0" applyNumberFormat="1" applyFont="1" applyBorder="1" applyAlignment="1" applyProtection="1">
      <alignment horizontal="right" vertical="center" wrapText="1"/>
    </xf>
    <xf numFmtId="0" fontId="12" fillId="0" borderId="26"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2" fontId="12" fillId="0" borderId="26" xfId="0" applyNumberFormat="1" applyFont="1" applyFill="1" applyBorder="1" applyAlignment="1" applyProtection="1">
      <alignment horizontal="center" vertical="center" wrapText="1"/>
      <protection hidden="1"/>
    </xf>
    <xf numFmtId="2" fontId="12" fillId="0" borderId="28" xfId="0" applyNumberFormat="1" applyFont="1" applyFill="1" applyBorder="1" applyAlignment="1" applyProtection="1">
      <alignment horizontal="center" vertical="center" wrapText="1"/>
      <protection hidden="1"/>
    </xf>
    <xf numFmtId="4" fontId="12" fillId="0" borderId="27" xfId="0" applyNumberFormat="1" applyFont="1" applyFill="1" applyBorder="1" applyAlignment="1" applyProtection="1">
      <alignment horizontal="center" vertical="center" wrapText="1"/>
      <protection hidden="1"/>
    </xf>
    <xf numFmtId="4" fontId="12" fillId="0" borderId="26" xfId="0" applyNumberFormat="1" applyFont="1" applyFill="1" applyBorder="1" applyAlignment="1" applyProtection="1">
      <alignment horizontal="center" vertical="center" wrapText="1"/>
      <protection hidden="1"/>
    </xf>
    <xf numFmtId="4" fontId="12" fillId="0" borderId="28" xfId="0" applyNumberFormat="1"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vertical="center" wrapText="1"/>
      <protection hidden="1"/>
    </xf>
    <xf numFmtId="0" fontId="11" fillId="0" borderId="0" xfId="0" applyFont="1" applyFill="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14" fontId="7" fillId="0" borderId="15" xfId="0" applyNumberFormat="1" applyFont="1" applyFill="1" applyBorder="1" applyAlignment="1" applyProtection="1">
      <alignment horizontal="right" vertical="center" wrapText="1"/>
    </xf>
    <xf numFmtId="14" fontId="7" fillId="0" borderId="16" xfId="0" applyNumberFormat="1"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protection hidden="1"/>
    </xf>
    <xf numFmtId="0" fontId="7" fillId="0" borderId="6" xfId="0" applyFont="1" applyFill="1" applyBorder="1" applyAlignment="1" applyProtection="1">
      <alignment horizontal="right" vertical="center" wrapText="1"/>
      <protection hidden="1"/>
    </xf>
    <xf numFmtId="14" fontId="9" fillId="0" borderId="15" xfId="0" applyNumberFormat="1" applyFont="1" applyFill="1" applyBorder="1" applyAlignment="1" applyProtection="1">
      <alignment horizontal="center" vertical="center" wrapText="1"/>
      <protection locked="0"/>
    </xf>
    <xf numFmtId="10" fontId="9" fillId="0" borderId="6" xfId="0" applyNumberFormat="1" applyFont="1" applyFill="1" applyBorder="1" applyAlignment="1" applyProtection="1">
      <alignment horizontal="center" vertical="center" wrapText="1"/>
      <protection hidden="1"/>
    </xf>
    <xf numFmtId="49" fontId="29" fillId="0" borderId="32" xfId="0" applyNumberFormat="1" applyFont="1" applyFill="1" applyBorder="1" applyAlignment="1" applyProtection="1">
      <alignment horizontal="left" vertical="center" wrapText="1"/>
      <protection locked="0" hidden="1"/>
    </xf>
    <xf numFmtId="0" fontId="29" fillId="0" borderId="32" xfId="0" applyNumberFormat="1" applyFont="1" applyFill="1" applyBorder="1" applyAlignment="1" applyProtection="1">
      <alignment horizontal="left" vertical="center" wrapText="1"/>
      <protection locked="0" hidden="1"/>
    </xf>
    <xf numFmtId="49" fontId="29" fillId="0" borderId="24" xfId="0" applyNumberFormat="1" applyFont="1" applyFill="1" applyBorder="1" applyAlignment="1" applyProtection="1">
      <alignment horizontal="left" vertical="center" wrapText="1"/>
      <protection locked="0" hidden="1"/>
    </xf>
    <xf numFmtId="0" fontId="29" fillId="0" borderId="24" xfId="0" applyNumberFormat="1" applyFont="1" applyFill="1" applyBorder="1" applyAlignment="1" applyProtection="1">
      <alignment horizontal="left" vertical="center" wrapText="1"/>
      <protection locked="0" hidden="1"/>
    </xf>
    <xf numFmtId="10" fontId="9" fillId="0" borderId="6" xfId="16" applyNumberFormat="1" applyFont="1" applyFill="1" applyBorder="1" applyAlignment="1" applyProtection="1">
      <alignment horizontal="center" vertical="center" wrapText="1"/>
      <protection hidden="1"/>
    </xf>
    <xf numFmtId="49" fontId="9" fillId="0" borderId="33" xfId="0" applyNumberFormat="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wrapText="1"/>
      <protection hidden="1"/>
    </xf>
    <xf numFmtId="0" fontId="7" fillId="0" borderId="0" xfId="0" applyFont="1" applyFill="1" applyAlignment="1" applyProtection="1">
      <alignment horizontal="left" vertical="center"/>
      <protection hidden="1"/>
    </xf>
    <xf numFmtId="0" fontId="14" fillId="5" borderId="25" xfId="17" applyFont="1" applyFill="1" applyBorder="1" applyAlignment="1" applyProtection="1">
      <alignment horizontal="center" vertical="center" wrapText="1"/>
    </xf>
    <xf numFmtId="168" fontId="14" fillId="5" borderId="25" xfId="18" applyFont="1" applyFill="1" applyBorder="1" applyAlignment="1" applyProtection="1">
      <alignment horizontal="center" vertical="center" wrapText="1"/>
    </xf>
    <xf numFmtId="168" fontId="14" fillId="0" borderId="25" xfId="18" applyFont="1" applyFill="1" applyBorder="1" applyAlignment="1" applyProtection="1">
      <alignment horizontal="center" vertical="center" wrapText="1"/>
    </xf>
    <xf numFmtId="0" fontId="14" fillId="5" borderId="26" xfId="17" applyFont="1" applyFill="1" applyBorder="1" applyAlignment="1" applyProtection="1">
      <alignment horizontal="center" vertical="center" wrapText="1"/>
    </xf>
    <xf numFmtId="168" fontId="14" fillId="5" borderId="26" xfId="18" applyFont="1" applyFill="1" applyBorder="1" applyAlignment="1" applyProtection="1">
      <alignment horizontal="center" vertical="center" wrapText="1"/>
    </xf>
    <xf numFmtId="0" fontId="14" fillId="5" borderId="28" xfId="17" applyFont="1" applyFill="1" applyBorder="1" applyAlignment="1" applyProtection="1">
      <alignment horizontal="center" vertical="center" wrapText="1"/>
    </xf>
    <xf numFmtId="168" fontId="14" fillId="5" borderId="28" xfId="18" applyFont="1" applyFill="1" applyBorder="1" applyAlignment="1" applyProtection="1">
      <alignment horizontal="center" vertical="center" wrapText="1"/>
    </xf>
    <xf numFmtId="168" fontId="14" fillId="5" borderId="28" xfId="18" applyNumberFormat="1" applyFont="1" applyFill="1" applyBorder="1" applyAlignment="1" applyProtection="1">
      <alignment horizontal="center" vertical="center" wrapText="1"/>
      <protection hidden="1"/>
    </xf>
    <xf numFmtId="0" fontId="10" fillId="0" borderId="36" xfId="17" applyFont="1" applyFill="1" applyBorder="1" applyAlignment="1" applyProtection="1">
      <alignment horizontal="right" vertical="center" wrapText="1"/>
    </xf>
    <xf numFmtId="0" fontId="10" fillId="0" borderId="36" xfId="17" applyFont="1" applyFill="1" applyBorder="1" applyAlignment="1" applyProtection="1">
      <alignment vertical="center"/>
    </xf>
    <xf numFmtId="0" fontId="10" fillId="0" borderId="36" xfId="17" applyFont="1" applyFill="1" applyBorder="1" applyAlignment="1" applyProtection="1">
      <alignment vertical="center" wrapText="1"/>
    </xf>
    <xf numFmtId="168" fontId="14" fillId="0" borderId="36" xfId="18" applyFont="1" applyFill="1" applyBorder="1" applyAlignment="1" applyProtection="1">
      <alignment horizontal="center" vertical="center" wrapText="1"/>
    </xf>
    <xf numFmtId="168" fontId="14" fillId="0" borderId="35" xfId="18" applyFont="1" applyFill="1" applyBorder="1" applyAlignment="1" applyProtection="1">
      <alignment horizontal="center" vertical="center" wrapText="1"/>
    </xf>
    <xf numFmtId="0" fontId="8" fillId="5" borderId="37" xfId="17" applyFont="1" applyFill="1" applyBorder="1" applyAlignment="1" applyProtection="1">
      <alignment horizontal="right" vertical="center" wrapText="1"/>
    </xf>
    <xf numFmtId="0" fontId="8" fillId="2" borderId="37" xfId="17" applyFont="1" applyFill="1" applyBorder="1" applyAlignment="1" applyProtection="1">
      <alignment horizontal="left" vertical="center" wrapText="1"/>
    </xf>
    <xf numFmtId="169" fontId="8" fillId="0" borderId="37" xfId="18" applyNumberFormat="1" applyFont="1" applyFill="1" applyBorder="1" applyAlignment="1" applyProtection="1">
      <alignment horizontal="right" vertical="center" wrapText="1"/>
    </xf>
    <xf numFmtId="39" fontId="8" fillId="6" borderId="37" xfId="18" applyNumberFormat="1" applyFont="1" applyFill="1" applyBorder="1" applyAlignment="1" applyProtection="1">
      <alignment horizontal="right" vertical="center" wrapText="1"/>
    </xf>
    <xf numFmtId="39" fontId="8" fillId="2" borderId="37" xfId="18" applyNumberFormat="1" applyFont="1" applyFill="1" applyBorder="1" applyAlignment="1" applyProtection="1">
      <alignment horizontal="right" vertical="center" wrapText="1"/>
    </xf>
    <xf numFmtId="39" fontId="8" fillId="2" borderId="38" xfId="18" applyNumberFormat="1" applyFont="1" applyFill="1" applyBorder="1" applyAlignment="1" applyProtection="1">
      <alignment horizontal="right" vertical="center" wrapText="1"/>
    </xf>
    <xf numFmtId="0" fontId="8" fillId="5" borderId="26" xfId="17" applyFont="1" applyFill="1" applyBorder="1" applyAlignment="1" applyProtection="1">
      <alignment horizontal="right" vertical="center" wrapText="1"/>
    </xf>
    <xf numFmtId="0" fontId="8" fillId="2" borderId="26" xfId="17" applyFont="1" applyFill="1" applyBorder="1" applyAlignment="1" applyProtection="1">
      <alignment horizontal="left" vertical="center" wrapText="1"/>
    </xf>
    <xf numFmtId="169" fontId="8" fillId="0" borderId="26" xfId="18" applyNumberFormat="1" applyFont="1" applyFill="1" applyBorder="1" applyAlignment="1" applyProtection="1">
      <alignment horizontal="right" vertical="center" wrapText="1"/>
    </xf>
    <xf numFmtId="9" fontId="8" fillId="0" borderId="26" xfId="15" applyNumberFormat="1" applyFont="1" applyFill="1" applyBorder="1" applyAlignment="1" applyProtection="1">
      <alignment horizontal="right" vertical="center" wrapText="1"/>
    </xf>
    <xf numFmtId="39" fontId="8" fillId="0" borderId="26" xfId="18" applyNumberFormat="1" applyFont="1" applyFill="1" applyBorder="1" applyAlignment="1" applyProtection="1">
      <alignment horizontal="right" vertical="center" wrapText="1"/>
    </xf>
    <xf numFmtId="9" fontId="8" fillId="2" borderId="26" xfId="15" applyNumberFormat="1" applyFont="1" applyFill="1" applyBorder="1" applyAlignment="1" applyProtection="1">
      <alignment horizontal="right" vertical="center" wrapText="1"/>
    </xf>
    <xf numFmtId="39" fontId="8" fillId="2" borderId="26" xfId="18" applyNumberFormat="1" applyFont="1" applyFill="1" applyBorder="1" applyAlignment="1" applyProtection="1">
      <alignment horizontal="right" vertical="center" wrapText="1"/>
    </xf>
    <xf numFmtId="39" fontId="8" fillId="2" borderId="39" xfId="18" applyNumberFormat="1" applyFont="1" applyFill="1" applyBorder="1" applyAlignment="1" applyProtection="1">
      <alignment horizontal="right" vertical="center" wrapText="1"/>
    </xf>
    <xf numFmtId="1" fontId="8" fillId="2" borderId="26" xfId="17" applyNumberFormat="1" applyFont="1" applyFill="1" applyBorder="1" applyAlignment="1" applyProtection="1">
      <alignment horizontal="left" vertical="center" wrapText="1"/>
    </xf>
    <xf numFmtId="39" fontId="8" fillId="6" borderId="26" xfId="18" applyNumberFormat="1" applyFont="1" applyFill="1" applyBorder="1" applyAlignment="1" applyProtection="1">
      <alignment horizontal="right" vertical="center" wrapText="1"/>
    </xf>
    <xf numFmtId="39" fontId="8" fillId="6" borderId="39" xfId="18" applyNumberFormat="1" applyFont="1" applyFill="1" applyBorder="1" applyAlignment="1" applyProtection="1">
      <alignment horizontal="right" vertical="center" wrapText="1"/>
    </xf>
    <xf numFmtId="39" fontId="8" fillId="0" borderId="39" xfId="18" applyNumberFormat="1" applyFont="1" applyFill="1" applyBorder="1" applyAlignment="1" applyProtection="1">
      <alignment horizontal="right" vertical="center" wrapText="1"/>
    </xf>
    <xf numFmtId="0" fontId="10" fillId="5" borderId="26" xfId="17" applyFont="1" applyFill="1" applyBorder="1" applyAlignment="1" applyProtection="1">
      <alignment horizontal="right" vertical="center" wrapText="1"/>
    </xf>
    <xf numFmtId="0" fontId="10" fillId="2" borderId="26" xfId="17" applyFont="1" applyFill="1" applyBorder="1" applyAlignment="1" applyProtection="1">
      <alignment horizontal="left" vertical="center" wrapText="1"/>
    </xf>
    <xf numFmtId="0" fontId="10" fillId="5" borderId="28" xfId="17" applyFont="1" applyFill="1" applyBorder="1" applyAlignment="1" applyProtection="1">
      <alignment horizontal="right" vertical="center" wrapText="1"/>
    </xf>
    <xf numFmtId="0" fontId="10" fillId="2" borderId="28" xfId="17" applyFont="1" applyFill="1" applyBorder="1" applyAlignment="1" applyProtection="1">
      <alignment horizontal="left" vertical="center" wrapText="1"/>
    </xf>
    <xf numFmtId="169" fontId="8" fillId="0" borderId="28" xfId="18" applyNumberFormat="1" applyFont="1" applyFill="1" applyBorder="1" applyAlignment="1" applyProtection="1">
      <alignment horizontal="right" vertical="center" wrapText="1"/>
    </xf>
    <xf numFmtId="9" fontId="8" fillId="0" borderId="28" xfId="15" applyNumberFormat="1" applyFont="1" applyFill="1" applyBorder="1" applyAlignment="1" applyProtection="1">
      <alignment horizontal="right" vertical="center" wrapText="1"/>
    </xf>
    <xf numFmtId="39" fontId="8" fillId="0" borderId="28" xfId="18" applyNumberFormat="1" applyFont="1" applyFill="1" applyBorder="1" applyAlignment="1" applyProtection="1">
      <alignment horizontal="right" vertical="center" wrapText="1"/>
    </xf>
    <xf numFmtId="39" fontId="8" fillId="0" borderId="40" xfId="18" applyNumberFormat="1" applyFont="1" applyFill="1" applyBorder="1" applyAlignment="1" applyProtection="1">
      <alignment horizontal="right" vertical="center" wrapText="1"/>
    </xf>
    <xf numFmtId="0" fontId="28" fillId="0" borderId="36" xfId="17" applyFont="1" applyFill="1" applyBorder="1" applyAlignment="1" applyProtection="1">
      <alignment horizontal="right" vertical="center" wrapText="1"/>
    </xf>
    <xf numFmtId="39" fontId="28" fillId="0" borderId="36" xfId="18" applyNumberFormat="1" applyFont="1" applyFill="1" applyBorder="1" applyAlignment="1" applyProtection="1">
      <alignment horizontal="right" vertical="center" wrapText="1"/>
    </xf>
    <xf numFmtId="39" fontId="28" fillId="0" borderId="35" xfId="18" applyNumberFormat="1" applyFont="1" applyFill="1" applyBorder="1" applyAlignment="1" applyProtection="1">
      <alignment horizontal="right" vertical="center" wrapText="1"/>
    </xf>
    <xf numFmtId="0" fontId="28" fillId="0" borderId="42" xfId="17" applyFont="1" applyFill="1" applyBorder="1" applyAlignment="1" applyProtection="1">
      <alignment horizontal="right" vertical="center" wrapText="1"/>
    </xf>
    <xf numFmtId="9" fontId="28" fillId="0" borderId="42" xfId="16" applyFont="1" applyFill="1" applyBorder="1" applyAlignment="1" applyProtection="1">
      <alignment horizontal="right" vertical="center" wrapText="1"/>
    </xf>
    <xf numFmtId="10" fontId="28" fillId="0" borderId="42" xfId="16" applyNumberFormat="1" applyFont="1" applyFill="1" applyBorder="1" applyAlignment="1" applyProtection="1">
      <alignment horizontal="right" vertical="center" wrapText="1"/>
    </xf>
    <xf numFmtId="10" fontId="28" fillId="0" borderId="43" xfId="16" applyNumberFormat="1" applyFont="1" applyFill="1" applyBorder="1" applyAlignment="1" applyProtection="1">
      <alignment horizontal="right" vertical="center" wrapText="1"/>
    </xf>
    <xf numFmtId="0" fontId="28" fillId="7" borderId="22" xfId="17" applyFont="1" applyFill="1" applyBorder="1" applyAlignment="1" applyProtection="1">
      <alignment horizontal="right" vertical="center" wrapText="1"/>
    </xf>
    <xf numFmtId="4" fontId="28" fillId="7" borderId="22" xfId="0" applyNumberFormat="1" applyFont="1" applyFill="1" applyBorder="1" applyAlignment="1" applyProtection="1">
      <alignment horizontal="right" vertical="center" wrapText="1"/>
    </xf>
    <xf numFmtId="168" fontId="1" fillId="7" borderId="22" xfId="18" applyFont="1" applyFill="1" applyBorder="1" applyAlignment="1" applyProtection="1">
      <alignment horizontal="right" vertical="center" wrapText="1"/>
    </xf>
    <xf numFmtId="4" fontId="28" fillId="7" borderId="41" xfId="0" applyNumberFormat="1" applyFont="1" applyFill="1" applyBorder="1" applyAlignment="1" applyProtection="1">
      <alignment horizontal="right" vertical="center" wrapText="1"/>
    </xf>
  </cellXfs>
  <cellStyles count="20">
    <cellStyle name="% 2" xfId="14" xr:uid="{00000000-0005-0000-0000-000000000000}"/>
    <cellStyle name="Moeda" xfId="19" builtinId="4"/>
    <cellStyle name="Moeda 2" xfId="1" xr:uid="{00000000-0005-0000-0000-000002000000}"/>
    <cellStyle name="Moeda 3" xfId="2" xr:uid="{00000000-0005-0000-0000-000003000000}"/>
    <cellStyle name="Normal" xfId="0" builtinId="0"/>
    <cellStyle name="Normal 2" xfId="3" xr:uid="{00000000-0005-0000-0000-000005000000}"/>
    <cellStyle name="Normal 2 2" xfId="4" xr:uid="{00000000-0005-0000-0000-000006000000}"/>
    <cellStyle name="Normal 3" xfId="5" xr:uid="{00000000-0005-0000-0000-000007000000}"/>
    <cellStyle name="Normal 3 2" xfId="10" xr:uid="{00000000-0005-0000-0000-000008000000}"/>
    <cellStyle name="Normal 4" xfId="13" xr:uid="{00000000-0005-0000-0000-000009000000}"/>
    <cellStyle name="Normal 5 2" xfId="6" xr:uid="{00000000-0005-0000-0000-00000A000000}"/>
    <cellStyle name="Normal_PREÇOS_ECT Taquara int A" xfId="17" xr:uid="{00000000-0005-0000-0000-00000B000000}"/>
    <cellStyle name="Porcentagem" xfId="16" builtinId="5"/>
    <cellStyle name="Porcentagem 2" xfId="11" xr:uid="{00000000-0005-0000-0000-00000D000000}"/>
    <cellStyle name="Separador de milhares_PREÇOS_ECT Taquara int A" xfId="18" xr:uid="{00000000-0005-0000-0000-00000E000000}"/>
    <cellStyle name="TableStyleLight1" xfId="12" xr:uid="{00000000-0005-0000-0000-00000F000000}"/>
    <cellStyle name="Vírgula" xfId="15" builtinId="3"/>
    <cellStyle name="Vírgula 2" xfId="7" xr:uid="{00000000-0005-0000-0000-000011000000}"/>
    <cellStyle name="Vírgula 3" xfId="8" xr:uid="{00000000-0005-0000-0000-000012000000}"/>
    <cellStyle name="Vírgula 4" xfId="9" xr:uid="{00000000-0005-0000-0000-000013000000}"/>
  </cellStyles>
  <dxfs count="188">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C512"/>
  <sheetViews>
    <sheetView showGridLines="0" tabSelected="1" showRuler="0" zoomScale="80" zoomScaleNormal="80" zoomScaleSheetLayoutView="100" zoomScalePageLayoutView="55" workbookViewId="0">
      <selection activeCell="G6" sqref="G6"/>
    </sheetView>
  </sheetViews>
  <sheetFormatPr defaultColWidth="11.42578125" defaultRowHeight="41.1" customHeight="1" x14ac:dyDescent="0.2"/>
  <cols>
    <col min="1" max="1" width="12.28515625" style="7" bestFit="1" customWidth="1"/>
    <col min="2" max="2" width="151" style="8" bestFit="1" customWidth="1"/>
    <col min="3" max="3" width="7.5703125" style="9" bestFit="1" customWidth="1"/>
    <col min="4" max="4" width="9.85546875" style="10" bestFit="1" customWidth="1"/>
    <col min="5" max="5" width="17.7109375" style="11" customWidth="1"/>
    <col min="6" max="6" width="14" style="11" bestFit="1" customWidth="1"/>
    <col min="7" max="7" width="17.7109375" style="11" customWidth="1"/>
    <col min="8" max="8" width="11.42578125" style="1" customWidth="1"/>
    <col min="9" max="9" width="16.7109375" style="1" hidden="1" customWidth="1"/>
    <col min="10" max="10" width="11.42578125" style="1" customWidth="1"/>
    <col min="11" max="14" width="11.42578125" style="77" customWidth="1"/>
    <col min="15" max="15" width="12.42578125" style="77" bestFit="1" customWidth="1"/>
    <col min="16" max="16" width="11.42578125" style="77" customWidth="1"/>
    <col min="17" max="226" width="11.42578125" style="1" customWidth="1"/>
    <col min="227" max="227" width="56.28515625" style="1" customWidth="1"/>
    <col min="228" max="16384" width="11.42578125" style="1"/>
  </cols>
  <sheetData>
    <row r="1" spans="1:237" ht="15" x14ac:dyDescent="0.2">
      <c r="A1" s="161" t="s">
        <v>15</v>
      </c>
      <c r="B1" s="161"/>
      <c r="C1" s="161"/>
      <c r="D1" s="161"/>
      <c r="E1" s="161"/>
      <c r="F1" s="161"/>
      <c r="G1" s="161"/>
    </row>
    <row r="2" spans="1:237" ht="15" x14ac:dyDescent="0.2">
      <c r="A2" s="161"/>
      <c r="B2" s="161"/>
      <c r="C2" s="161"/>
      <c r="D2" s="161"/>
      <c r="E2" s="161"/>
      <c r="F2" s="161"/>
      <c r="G2" s="161"/>
    </row>
    <row r="3" spans="1:237" ht="15" x14ac:dyDescent="0.2">
      <c r="A3" s="162" t="s">
        <v>772</v>
      </c>
      <c r="B3" s="162"/>
      <c r="C3" s="162"/>
      <c r="D3" s="162"/>
      <c r="E3" s="169" t="s">
        <v>92</v>
      </c>
      <c r="F3" s="170"/>
      <c r="G3" s="93" t="s">
        <v>645</v>
      </c>
    </row>
    <row r="4" spans="1:237" ht="15" x14ac:dyDescent="0.2">
      <c r="A4" s="162" t="s">
        <v>771</v>
      </c>
      <c r="B4" s="162"/>
      <c r="C4" s="162"/>
      <c r="D4" s="162"/>
      <c r="E4" s="165" t="s">
        <v>14</v>
      </c>
      <c r="F4" s="166"/>
      <c r="G4" s="71">
        <v>0.25</v>
      </c>
    </row>
    <row r="5" spans="1:237" ht="15" x14ac:dyDescent="0.2">
      <c r="A5" s="162" t="s">
        <v>777</v>
      </c>
      <c r="B5" s="162"/>
      <c r="C5" s="162"/>
      <c r="D5" s="162"/>
      <c r="E5" s="165" t="s">
        <v>770</v>
      </c>
      <c r="F5" s="166"/>
      <c r="G5" s="71">
        <v>1.1122000000000001</v>
      </c>
    </row>
    <row r="6" spans="1:237" ht="15" customHeight="1" x14ac:dyDescent="0.2">
      <c r="A6" s="171"/>
      <c r="B6" s="171"/>
      <c r="C6" s="171"/>
      <c r="D6" s="171"/>
      <c r="E6" s="163" t="s">
        <v>8</v>
      </c>
      <c r="F6" s="164"/>
      <c r="G6" s="72"/>
    </row>
    <row r="7" spans="1:237" ht="15.75" thickBot="1" x14ac:dyDescent="0.25">
      <c r="A7" s="73"/>
      <c r="B7" s="73"/>
      <c r="C7" s="73"/>
      <c r="D7" s="73"/>
      <c r="E7" s="12"/>
      <c r="F7" s="12"/>
      <c r="G7" s="103"/>
    </row>
    <row r="8" spans="1:237" s="3" customFormat="1" ht="15.75" customHeight="1" thickBot="1" x14ac:dyDescent="0.25">
      <c r="A8" s="159" t="s">
        <v>17</v>
      </c>
      <c r="B8" s="159"/>
      <c r="C8" s="159"/>
      <c r="D8" s="159"/>
      <c r="E8" s="159"/>
      <c r="F8" s="159"/>
      <c r="G8" s="159"/>
      <c r="H8" s="79"/>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row>
    <row r="9" spans="1:237" s="6" customFormat="1" ht="15" customHeight="1" x14ac:dyDescent="0.2">
      <c r="A9" s="80" t="s">
        <v>6</v>
      </c>
      <c r="B9" s="155"/>
      <c r="C9" s="80" t="s">
        <v>7</v>
      </c>
      <c r="D9" s="167"/>
      <c r="E9" s="167"/>
      <c r="F9" s="80" t="s">
        <v>11</v>
      </c>
      <c r="G9" s="154"/>
      <c r="H9" s="81"/>
      <c r="I9" s="5"/>
      <c r="J9" s="4"/>
      <c r="K9" s="4"/>
      <c r="L9" s="4"/>
      <c r="M9" s="4"/>
      <c r="N9" s="4"/>
      <c r="O9" s="4"/>
      <c r="P9" s="5"/>
      <c r="Q9" s="4"/>
      <c r="R9" s="4"/>
      <c r="S9" s="4"/>
      <c r="T9" s="4"/>
      <c r="U9" s="4"/>
      <c r="V9" s="4"/>
      <c r="W9" s="4"/>
      <c r="X9" s="5"/>
      <c r="Y9" s="4"/>
      <c r="Z9" s="4"/>
      <c r="AA9" s="4"/>
      <c r="AB9" s="4"/>
      <c r="AC9" s="4"/>
      <c r="AD9" s="4"/>
      <c r="AE9" s="4"/>
      <c r="AF9" s="5"/>
      <c r="AG9" s="4"/>
      <c r="AH9" s="4"/>
      <c r="AI9" s="4"/>
      <c r="AJ9" s="4"/>
      <c r="AK9" s="4"/>
      <c r="AL9" s="4"/>
      <c r="AM9" s="4"/>
      <c r="AN9" s="5"/>
      <c r="AO9" s="4"/>
      <c r="AP9" s="4"/>
      <c r="AQ9" s="4"/>
      <c r="AR9" s="4"/>
      <c r="AS9" s="4"/>
      <c r="AT9" s="4"/>
      <c r="AU9" s="4"/>
      <c r="AV9" s="5"/>
      <c r="AW9" s="4"/>
      <c r="AX9" s="4"/>
      <c r="AY9" s="4"/>
      <c r="AZ9" s="4"/>
      <c r="BA9" s="4"/>
      <c r="BB9" s="4"/>
      <c r="BC9" s="4"/>
      <c r="BD9" s="5"/>
      <c r="BE9" s="4"/>
      <c r="BF9" s="4"/>
      <c r="BG9" s="4"/>
      <c r="BH9" s="4"/>
      <c r="BI9" s="4"/>
      <c r="BJ9" s="4"/>
      <c r="BK9" s="4"/>
      <c r="BL9" s="5"/>
      <c r="BM9" s="4"/>
      <c r="BN9" s="4"/>
      <c r="BO9" s="4"/>
      <c r="BP9" s="4"/>
      <c r="BQ9" s="4"/>
      <c r="BR9" s="4"/>
      <c r="BS9" s="4"/>
      <c r="BT9" s="5"/>
      <c r="BU9" s="4"/>
      <c r="BV9" s="4"/>
      <c r="BW9" s="4"/>
      <c r="BX9" s="4"/>
      <c r="BY9" s="4"/>
      <c r="BZ9" s="4"/>
      <c r="CA9" s="4"/>
      <c r="CB9" s="5"/>
      <c r="CC9" s="4"/>
      <c r="CD9" s="4"/>
      <c r="CE9" s="4"/>
      <c r="CF9" s="4"/>
      <c r="CG9" s="4"/>
      <c r="CH9" s="4"/>
      <c r="CI9" s="4"/>
      <c r="CJ9" s="5"/>
      <c r="CK9" s="4"/>
      <c r="CL9" s="4"/>
      <c r="CM9" s="4"/>
      <c r="CN9" s="4"/>
      <c r="CO9" s="4"/>
      <c r="CP9" s="4"/>
      <c r="CQ9" s="4"/>
      <c r="CR9" s="5"/>
      <c r="CS9" s="4"/>
      <c r="CT9" s="4"/>
      <c r="CU9" s="4"/>
      <c r="CV9" s="4"/>
      <c r="CW9" s="4"/>
      <c r="CX9" s="4"/>
      <c r="CY9" s="4"/>
      <c r="CZ9" s="5"/>
      <c r="DA9" s="4"/>
      <c r="DB9" s="4"/>
      <c r="DC9" s="4"/>
      <c r="DD9" s="4"/>
      <c r="DE9" s="4"/>
      <c r="DF9" s="4"/>
      <c r="DG9" s="4"/>
      <c r="DH9" s="5"/>
      <c r="DI9" s="4"/>
      <c r="DJ9" s="4"/>
      <c r="DK9" s="4"/>
      <c r="DL9" s="4"/>
      <c r="DM9" s="4"/>
      <c r="DN9" s="4"/>
      <c r="DO9" s="4"/>
      <c r="DP9" s="5"/>
      <c r="DQ9" s="4"/>
      <c r="DR9" s="4"/>
      <c r="DS9" s="4"/>
      <c r="DT9" s="4"/>
      <c r="DU9" s="4"/>
      <c r="DV9" s="4"/>
      <c r="DW9" s="4"/>
      <c r="DX9" s="5"/>
      <c r="DY9" s="4"/>
      <c r="DZ9" s="4"/>
      <c r="EA9" s="4"/>
      <c r="EB9" s="4"/>
      <c r="EC9" s="4"/>
      <c r="ED9" s="4"/>
      <c r="EE9" s="4"/>
      <c r="EF9" s="5"/>
      <c r="EG9" s="4"/>
      <c r="EH9" s="4"/>
      <c r="EI9" s="4"/>
      <c r="EJ9" s="4"/>
      <c r="EK9" s="4"/>
      <c r="EL9" s="4"/>
      <c r="EM9" s="4"/>
      <c r="EN9" s="5"/>
      <c r="EO9" s="4"/>
      <c r="EP9" s="4"/>
      <c r="EQ9" s="4"/>
      <c r="ER9" s="4"/>
      <c r="ES9" s="4"/>
      <c r="ET9" s="4"/>
      <c r="EU9" s="4"/>
      <c r="EV9" s="5"/>
      <c r="EW9" s="4"/>
      <c r="EX9" s="4"/>
      <c r="EY9" s="4"/>
      <c r="EZ9" s="4"/>
      <c r="FA9" s="4"/>
      <c r="FB9" s="4"/>
      <c r="FC9" s="4"/>
      <c r="FD9" s="5"/>
      <c r="FE9" s="4"/>
      <c r="FF9" s="4"/>
      <c r="FG9" s="4"/>
      <c r="FH9" s="4"/>
      <c r="FI9" s="4"/>
      <c r="FJ9" s="4"/>
      <c r="FK9" s="4"/>
      <c r="FL9" s="5"/>
      <c r="FM9" s="4"/>
      <c r="FN9" s="4"/>
      <c r="FO9" s="4"/>
      <c r="FP9" s="4"/>
      <c r="FQ9" s="4"/>
      <c r="FR9" s="4"/>
      <c r="FS9" s="4"/>
      <c r="FT9" s="5"/>
      <c r="FU9" s="4"/>
      <c r="FV9" s="4"/>
      <c r="FW9" s="4"/>
      <c r="FX9" s="4"/>
      <c r="FY9" s="4"/>
      <c r="FZ9" s="4"/>
      <c r="GA9" s="4"/>
      <c r="GB9" s="5"/>
      <c r="GC9" s="4"/>
      <c r="GD9" s="4"/>
      <c r="GE9" s="4"/>
      <c r="GF9" s="4"/>
      <c r="GG9" s="4"/>
      <c r="GH9" s="4"/>
      <c r="GI9" s="4"/>
      <c r="GJ9" s="5"/>
      <c r="GK9" s="4"/>
      <c r="GL9" s="4"/>
      <c r="GM9" s="4"/>
      <c r="GN9" s="4"/>
      <c r="GO9" s="4"/>
      <c r="GP9" s="4"/>
      <c r="GQ9" s="4"/>
      <c r="GR9" s="5"/>
      <c r="GS9" s="4"/>
      <c r="GT9" s="4"/>
      <c r="GU9" s="4"/>
      <c r="GV9" s="4"/>
      <c r="GW9" s="4"/>
      <c r="GX9" s="4"/>
      <c r="GY9" s="4"/>
      <c r="GZ9" s="5"/>
      <c r="HA9" s="4"/>
      <c r="HB9" s="4"/>
      <c r="HC9" s="4"/>
      <c r="HD9" s="4"/>
      <c r="HE9" s="4"/>
      <c r="HF9" s="4"/>
      <c r="HG9" s="4"/>
      <c r="HH9" s="5"/>
      <c r="HI9" s="4"/>
      <c r="HJ9" s="4"/>
      <c r="HK9" s="4"/>
      <c r="HL9" s="4"/>
      <c r="HM9" s="4"/>
      <c r="HN9" s="4"/>
      <c r="HO9" s="4"/>
      <c r="HP9" s="5"/>
      <c r="HQ9" s="4"/>
      <c r="HR9" s="4"/>
      <c r="HS9" s="4"/>
      <c r="HT9" s="4"/>
      <c r="HU9" s="4"/>
      <c r="HV9" s="4"/>
      <c r="HW9" s="4"/>
      <c r="HX9" s="5"/>
      <c r="HY9" s="4"/>
      <c r="HZ9" s="4"/>
      <c r="IA9" s="4"/>
      <c r="IB9" s="4"/>
      <c r="IC9" s="4"/>
    </row>
    <row r="10" spans="1:237" s="6" customFormat="1" ht="15" customHeight="1" thickBot="1" x14ac:dyDescent="0.25">
      <c r="A10" s="82" t="s">
        <v>16</v>
      </c>
      <c r="B10" s="156"/>
      <c r="C10" s="82" t="s">
        <v>4</v>
      </c>
      <c r="D10" s="168"/>
      <c r="E10" s="168"/>
      <c r="F10" s="168"/>
      <c r="G10" s="168"/>
      <c r="H10" s="83"/>
      <c r="I10" s="5"/>
      <c r="J10" s="4"/>
      <c r="K10" s="4"/>
      <c r="L10" s="5"/>
      <c r="M10" s="5"/>
      <c r="N10" s="4"/>
      <c r="O10" s="4"/>
      <c r="P10" s="5"/>
      <c r="Q10" s="5"/>
      <c r="R10" s="4"/>
      <c r="S10" s="4"/>
      <c r="T10" s="5"/>
      <c r="U10" s="5"/>
      <c r="V10" s="4"/>
      <c r="W10" s="4"/>
      <c r="X10" s="5"/>
      <c r="Y10" s="5"/>
      <c r="Z10" s="4"/>
      <c r="AA10" s="4"/>
      <c r="AB10" s="5"/>
      <c r="AC10" s="5"/>
      <c r="AD10" s="4"/>
      <c r="AE10" s="4"/>
      <c r="AF10" s="5"/>
      <c r="AG10" s="5"/>
      <c r="AH10" s="4"/>
      <c r="AI10" s="4"/>
      <c r="AJ10" s="5"/>
      <c r="AK10" s="5"/>
      <c r="AL10" s="4"/>
      <c r="AM10" s="4"/>
      <c r="AN10" s="5"/>
      <c r="AO10" s="5"/>
      <c r="AP10" s="4"/>
      <c r="AQ10" s="4"/>
      <c r="AR10" s="5"/>
      <c r="AS10" s="5"/>
      <c r="AT10" s="4"/>
      <c r="AU10" s="4"/>
      <c r="AV10" s="5"/>
      <c r="AW10" s="5"/>
      <c r="AX10" s="4"/>
      <c r="AY10" s="4"/>
      <c r="AZ10" s="5"/>
      <c r="BA10" s="5"/>
      <c r="BB10" s="4"/>
      <c r="BC10" s="4"/>
      <c r="BD10" s="5"/>
      <c r="BE10" s="5"/>
      <c r="BF10" s="4"/>
      <c r="BG10" s="4"/>
      <c r="BH10" s="5"/>
      <c r="BI10" s="5"/>
      <c r="BJ10" s="4"/>
      <c r="BK10" s="4"/>
      <c r="BL10" s="5"/>
      <c r="BM10" s="5"/>
      <c r="BN10" s="4"/>
      <c r="BO10" s="4"/>
      <c r="BP10" s="5"/>
      <c r="BQ10" s="5"/>
      <c r="BR10" s="4"/>
      <c r="BS10" s="4"/>
      <c r="BT10" s="5"/>
      <c r="BU10" s="5"/>
      <c r="BV10" s="4"/>
      <c r="BW10" s="4"/>
      <c r="BX10" s="5"/>
      <c r="BY10" s="5"/>
      <c r="BZ10" s="4"/>
      <c r="CA10" s="4"/>
      <c r="CB10" s="5"/>
      <c r="CC10" s="5"/>
      <c r="CD10" s="4"/>
      <c r="CE10" s="4"/>
      <c r="CF10" s="5"/>
      <c r="CG10" s="5"/>
      <c r="CH10" s="4"/>
      <c r="CI10" s="4"/>
      <c r="CJ10" s="5"/>
      <c r="CK10" s="5"/>
      <c r="CL10" s="4"/>
      <c r="CM10" s="4"/>
      <c r="CN10" s="5"/>
      <c r="CO10" s="5"/>
      <c r="CP10" s="4"/>
      <c r="CQ10" s="4"/>
      <c r="CR10" s="5"/>
      <c r="CS10" s="5"/>
      <c r="CT10" s="4"/>
      <c r="CU10" s="4"/>
      <c r="CV10" s="5"/>
      <c r="CW10" s="5"/>
      <c r="CX10" s="4"/>
      <c r="CY10" s="4"/>
      <c r="CZ10" s="5"/>
      <c r="DA10" s="5"/>
      <c r="DB10" s="4"/>
      <c r="DC10" s="4"/>
      <c r="DD10" s="5"/>
      <c r="DE10" s="5"/>
      <c r="DF10" s="4"/>
      <c r="DG10" s="4"/>
      <c r="DH10" s="5"/>
      <c r="DI10" s="5"/>
      <c r="DJ10" s="4"/>
      <c r="DK10" s="4"/>
      <c r="DL10" s="5"/>
      <c r="DM10" s="5"/>
      <c r="DN10" s="4"/>
      <c r="DO10" s="4"/>
      <c r="DP10" s="5"/>
      <c r="DQ10" s="5"/>
      <c r="DR10" s="4"/>
      <c r="DS10" s="4"/>
      <c r="DT10" s="5"/>
      <c r="DU10" s="5"/>
      <c r="DV10" s="4"/>
      <c r="DW10" s="4"/>
      <c r="DX10" s="5"/>
      <c r="DY10" s="5"/>
      <c r="DZ10" s="4"/>
      <c r="EA10" s="4"/>
      <c r="EB10" s="5"/>
      <c r="EC10" s="5"/>
      <c r="ED10" s="4"/>
      <c r="EE10" s="4"/>
      <c r="EF10" s="5"/>
      <c r="EG10" s="5"/>
      <c r="EH10" s="4"/>
      <c r="EI10" s="4"/>
      <c r="EJ10" s="5"/>
      <c r="EK10" s="5"/>
      <c r="EL10" s="4"/>
      <c r="EM10" s="4"/>
      <c r="EN10" s="5"/>
      <c r="EO10" s="5"/>
      <c r="EP10" s="4"/>
      <c r="EQ10" s="4"/>
      <c r="ER10" s="5"/>
      <c r="ES10" s="5"/>
      <c r="ET10" s="4"/>
      <c r="EU10" s="4"/>
      <c r="EV10" s="5"/>
      <c r="EW10" s="5"/>
      <c r="EX10" s="4"/>
      <c r="EY10" s="4"/>
      <c r="EZ10" s="5"/>
      <c r="FA10" s="5"/>
      <c r="FB10" s="4"/>
      <c r="FC10" s="4"/>
      <c r="FD10" s="5"/>
      <c r="FE10" s="5"/>
      <c r="FF10" s="4"/>
      <c r="FG10" s="4"/>
      <c r="FH10" s="5"/>
      <c r="FI10" s="5"/>
      <c r="FJ10" s="4"/>
      <c r="FK10" s="4"/>
      <c r="FL10" s="5"/>
      <c r="FM10" s="5"/>
      <c r="FN10" s="4"/>
      <c r="FO10" s="4"/>
      <c r="FP10" s="5"/>
      <c r="FQ10" s="5"/>
      <c r="FR10" s="4"/>
      <c r="FS10" s="4"/>
      <c r="FT10" s="5"/>
      <c r="FU10" s="5"/>
      <c r="FV10" s="4"/>
      <c r="FW10" s="4"/>
      <c r="FX10" s="5"/>
      <c r="FY10" s="5"/>
      <c r="FZ10" s="4"/>
      <c r="GA10" s="4"/>
      <c r="GB10" s="5"/>
      <c r="GC10" s="5"/>
      <c r="GD10" s="4"/>
      <c r="GE10" s="4"/>
      <c r="GF10" s="5"/>
      <c r="GG10" s="5"/>
      <c r="GH10" s="4"/>
      <c r="GI10" s="4"/>
      <c r="GJ10" s="5"/>
      <c r="GK10" s="5"/>
      <c r="GL10" s="4"/>
      <c r="GM10" s="4"/>
      <c r="GN10" s="5"/>
      <c r="GO10" s="5"/>
      <c r="GP10" s="4"/>
      <c r="GQ10" s="4"/>
      <c r="GR10" s="5"/>
      <c r="GS10" s="5"/>
      <c r="GT10" s="4"/>
      <c r="GU10" s="4"/>
      <c r="GV10" s="5"/>
      <c r="GW10" s="5"/>
      <c r="GX10" s="4"/>
      <c r="GY10" s="4"/>
      <c r="GZ10" s="5"/>
      <c r="HA10" s="5"/>
      <c r="HB10" s="4"/>
      <c r="HC10" s="4"/>
      <c r="HD10" s="5"/>
      <c r="HE10" s="5"/>
      <c r="HF10" s="4"/>
      <c r="HG10" s="4"/>
      <c r="HH10" s="5"/>
      <c r="HI10" s="5"/>
      <c r="HJ10" s="4"/>
      <c r="HK10" s="4"/>
      <c r="HL10" s="5"/>
      <c r="HM10" s="5"/>
      <c r="HN10" s="4"/>
      <c r="HO10" s="4"/>
      <c r="HP10" s="5"/>
      <c r="HQ10" s="5"/>
      <c r="HR10" s="4"/>
      <c r="HS10" s="4"/>
      <c r="HT10" s="5"/>
      <c r="HU10" s="5"/>
      <c r="HV10" s="4"/>
      <c r="HW10" s="4"/>
      <c r="HX10" s="5"/>
      <c r="HY10" s="5"/>
      <c r="HZ10" s="4"/>
      <c r="IA10" s="4"/>
      <c r="IB10" s="5"/>
      <c r="IC10" s="5"/>
    </row>
    <row r="11" spans="1:237" s="3" customFormat="1" ht="15.75" thickBot="1" x14ac:dyDescent="0.25">
      <c r="A11" s="159" t="s">
        <v>731</v>
      </c>
      <c r="B11" s="159"/>
      <c r="C11" s="159"/>
      <c r="D11" s="159"/>
      <c r="E11" s="159"/>
      <c r="F11" s="159"/>
      <c r="G11" s="159"/>
      <c r="H11" s="84"/>
      <c r="I11" s="85"/>
      <c r="J11" s="2"/>
      <c r="K11" s="2"/>
      <c r="L11" s="85"/>
      <c r="M11" s="85"/>
      <c r="N11" s="2"/>
      <c r="O11" s="2"/>
      <c r="P11" s="85"/>
      <c r="Q11" s="85"/>
      <c r="R11" s="2"/>
      <c r="S11" s="2"/>
      <c r="T11" s="85"/>
      <c r="U11" s="85"/>
      <c r="V11" s="2"/>
      <c r="W11" s="2"/>
      <c r="X11" s="85"/>
      <c r="Y11" s="85"/>
      <c r="Z11" s="2"/>
      <c r="AA11" s="2"/>
      <c r="AB11" s="85"/>
      <c r="AC11" s="85"/>
      <c r="AD11" s="2"/>
      <c r="AE11" s="2"/>
      <c r="AF11" s="85"/>
      <c r="AG11" s="85"/>
      <c r="AH11" s="2"/>
      <c r="AI11" s="2"/>
      <c r="AJ11" s="85"/>
      <c r="AK11" s="85"/>
      <c r="AL11" s="2"/>
      <c r="AM11" s="2"/>
      <c r="AN11" s="85"/>
      <c r="AO11" s="85"/>
      <c r="AP11" s="2"/>
      <c r="AQ11" s="2"/>
      <c r="AR11" s="85"/>
      <c r="AS11" s="85"/>
      <c r="AT11" s="2"/>
      <c r="AU11" s="2"/>
      <c r="AV11" s="85"/>
      <c r="AW11" s="85"/>
      <c r="AX11" s="2"/>
      <c r="AY11" s="2"/>
      <c r="AZ11" s="85"/>
      <c r="BA11" s="85"/>
      <c r="BB11" s="2"/>
      <c r="BC11" s="2"/>
      <c r="BD11" s="85"/>
      <c r="BE11" s="85"/>
      <c r="BF11" s="2"/>
      <c r="BG11" s="2"/>
      <c r="BH11" s="85"/>
      <c r="BI11" s="85"/>
      <c r="BJ11" s="2"/>
      <c r="BK11" s="2"/>
      <c r="BL11" s="85"/>
      <c r="BM11" s="85"/>
      <c r="BN11" s="2"/>
      <c r="BO11" s="2"/>
      <c r="BP11" s="85"/>
      <c r="BQ11" s="85"/>
      <c r="BR11" s="2"/>
      <c r="BS11" s="2"/>
      <c r="BT11" s="85"/>
      <c r="BU11" s="85"/>
      <c r="BV11" s="2"/>
      <c r="BW11" s="2"/>
      <c r="BX11" s="85"/>
      <c r="BY11" s="85"/>
      <c r="BZ11" s="2"/>
      <c r="CA11" s="2"/>
      <c r="CB11" s="85"/>
      <c r="CC11" s="85"/>
      <c r="CD11" s="2"/>
      <c r="CE11" s="2"/>
      <c r="CF11" s="85"/>
      <c r="CG11" s="85"/>
      <c r="CH11" s="2"/>
      <c r="CI11" s="2"/>
      <c r="CJ11" s="85"/>
      <c r="CK11" s="85"/>
      <c r="CL11" s="2"/>
      <c r="CM11" s="2"/>
      <c r="CN11" s="85"/>
      <c r="CO11" s="85"/>
      <c r="CP11" s="2"/>
      <c r="CQ11" s="2"/>
      <c r="CR11" s="85"/>
      <c r="CS11" s="85"/>
      <c r="CT11" s="2"/>
      <c r="CU11" s="2"/>
      <c r="CV11" s="85"/>
      <c r="CW11" s="85"/>
      <c r="CX11" s="2"/>
      <c r="CY11" s="2"/>
      <c r="CZ11" s="85"/>
      <c r="DA11" s="85"/>
      <c r="DB11" s="2"/>
      <c r="DC11" s="2"/>
      <c r="DD11" s="85"/>
      <c r="DE11" s="85"/>
      <c r="DF11" s="2"/>
      <c r="DG11" s="2"/>
      <c r="DH11" s="85"/>
      <c r="DI11" s="85"/>
      <c r="DJ11" s="2"/>
      <c r="DK11" s="2"/>
      <c r="DL11" s="85"/>
      <c r="DM11" s="85"/>
      <c r="DN11" s="2"/>
      <c r="DO11" s="2"/>
      <c r="DP11" s="85"/>
      <c r="DQ11" s="85"/>
      <c r="DR11" s="2"/>
      <c r="DS11" s="2"/>
      <c r="DT11" s="85"/>
      <c r="DU11" s="85"/>
      <c r="DV11" s="2"/>
      <c r="DW11" s="2"/>
      <c r="DX11" s="85"/>
      <c r="DY11" s="85"/>
      <c r="DZ11" s="2"/>
      <c r="EA11" s="2"/>
      <c r="EB11" s="85"/>
      <c r="EC11" s="85"/>
      <c r="ED11" s="2"/>
      <c r="EE11" s="2"/>
      <c r="EF11" s="85"/>
      <c r="EG11" s="85"/>
      <c r="EH11" s="2"/>
      <c r="EI11" s="2"/>
      <c r="EJ11" s="85"/>
      <c r="EK11" s="85"/>
      <c r="EL11" s="2"/>
      <c r="EM11" s="2"/>
      <c r="EN11" s="85"/>
      <c r="EO11" s="85"/>
      <c r="EP11" s="2"/>
      <c r="EQ11" s="2"/>
      <c r="ER11" s="85"/>
      <c r="ES11" s="85"/>
      <c r="ET11" s="2"/>
      <c r="EU11" s="2"/>
      <c r="EV11" s="85"/>
      <c r="EW11" s="85"/>
      <c r="EX11" s="2"/>
      <c r="EY11" s="2"/>
      <c r="EZ11" s="85"/>
      <c r="FA11" s="85"/>
      <c r="FB11" s="2"/>
      <c r="FC11" s="2"/>
      <c r="FD11" s="85"/>
      <c r="FE11" s="85"/>
      <c r="FF11" s="2"/>
      <c r="FG11" s="2"/>
      <c r="FH11" s="85"/>
      <c r="FI11" s="85"/>
      <c r="FJ11" s="2"/>
      <c r="FK11" s="2"/>
      <c r="FL11" s="85"/>
      <c r="FM11" s="85"/>
      <c r="FN11" s="2"/>
      <c r="FO11" s="2"/>
      <c r="FP11" s="85"/>
      <c r="FQ11" s="85"/>
      <c r="FR11" s="2"/>
      <c r="FS11" s="2"/>
      <c r="FT11" s="85"/>
      <c r="FU11" s="85"/>
      <c r="FV11" s="2"/>
      <c r="FW11" s="2"/>
      <c r="FX11" s="85"/>
      <c r="FY11" s="85"/>
      <c r="FZ11" s="2"/>
      <c r="GA11" s="2"/>
      <c r="GB11" s="85"/>
      <c r="GC11" s="85"/>
      <c r="GD11" s="2"/>
      <c r="GE11" s="2"/>
      <c r="GF11" s="85"/>
      <c r="GG11" s="85"/>
      <c r="GH11" s="2"/>
      <c r="GI11" s="2"/>
      <c r="GJ11" s="85"/>
      <c r="GK11" s="85"/>
      <c r="GL11" s="2"/>
      <c r="GM11" s="2"/>
      <c r="GN11" s="85"/>
      <c r="GO11" s="85"/>
      <c r="GP11" s="2"/>
      <c r="GQ11" s="2"/>
      <c r="GR11" s="85"/>
      <c r="GS11" s="85"/>
      <c r="GT11" s="2"/>
      <c r="GU11" s="2"/>
      <c r="GV11" s="85"/>
      <c r="GW11" s="85"/>
      <c r="GX11" s="2"/>
      <c r="GY11" s="2"/>
      <c r="GZ11" s="85"/>
      <c r="HA11" s="85"/>
      <c r="HB11" s="2"/>
      <c r="HC11" s="2"/>
      <c r="HD11" s="85"/>
      <c r="HE11" s="85"/>
      <c r="HF11" s="2"/>
      <c r="HG11" s="2"/>
      <c r="HH11" s="85"/>
      <c r="HI11" s="85"/>
      <c r="HJ11" s="2"/>
      <c r="HK11" s="2"/>
      <c r="HL11" s="85"/>
      <c r="HM11" s="85"/>
      <c r="HN11" s="2"/>
      <c r="HO11" s="2"/>
      <c r="HP11" s="85"/>
      <c r="HQ11" s="85"/>
      <c r="HR11" s="2"/>
      <c r="HS11" s="2"/>
      <c r="HT11" s="85"/>
      <c r="HU11" s="85"/>
      <c r="HV11" s="2"/>
      <c r="HW11" s="2"/>
      <c r="HX11" s="85"/>
      <c r="HY11" s="85"/>
      <c r="HZ11" s="2"/>
      <c r="IA11" s="2"/>
      <c r="IB11" s="85"/>
      <c r="IC11" s="85"/>
    </row>
    <row r="12" spans="1:237" ht="15" customHeight="1" x14ac:dyDescent="0.2">
      <c r="A12" s="86" t="s">
        <v>732</v>
      </c>
      <c r="B12" s="87" t="s">
        <v>733</v>
      </c>
      <c r="C12" s="88"/>
      <c r="D12" s="89"/>
      <c r="E12" s="90"/>
      <c r="F12" s="90"/>
      <c r="G12" s="90"/>
      <c r="H12" s="74"/>
      <c r="K12" s="1"/>
      <c r="L12" s="1"/>
      <c r="M12" s="1"/>
      <c r="N12" s="1"/>
      <c r="O12" s="1"/>
      <c r="P12" s="1"/>
    </row>
    <row r="13" spans="1:237" s="3" customFormat="1" ht="14.45" customHeight="1" x14ac:dyDescent="0.2">
      <c r="A13" s="176" t="s">
        <v>9</v>
      </c>
      <c r="B13" s="176" t="s">
        <v>0</v>
      </c>
      <c r="C13" s="178" t="s">
        <v>1</v>
      </c>
      <c r="D13" s="176" t="s">
        <v>2</v>
      </c>
      <c r="E13" s="180" t="s">
        <v>20</v>
      </c>
      <c r="F13" s="180"/>
      <c r="G13" s="181" t="s">
        <v>19</v>
      </c>
      <c r="H13" s="91"/>
    </row>
    <row r="14" spans="1:237" s="3" customFormat="1" ht="15.75" customHeight="1" x14ac:dyDescent="0.2">
      <c r="A14" s="177"/>
      <c r="B14" s="177"/>
      <c r="C14" s="179"/>
      <c r="D14" s="177"/>
      <c r="E14" s="92" t="s">
        <v>3</v>
      </c>
      <c r="F14" s="92" t="s">
        <v>5</v>
      </c>
      <c r="G14" s="182"/>
      <c r="H14" s="91"/>
    </row>
    <row r="15" spans="1:237" ht="15" x14ac:dyDescent="0.2">
      <c r="A15" s="22" t="s">
        <v>10</v>
      </c>
      <c r="B15" s="23" t="s">
        <v>773</v>
      </c>
      <c r="C15" s="24"/>
      <c r="D15" s="24"/>
      <c r="E15" s="24"/>
      <c r="F15" s="24"/>
      <c r="G15" s="24"/>
      <c r="I15" s="74">
        <f>SUM(G17:G20)</f>
        <v>0</v>
      </c>
    </row>
    <row r="16" spans="1:237" ht="15" x14ac:dyDescent="0.2">
      <c r="A16" s="25">
        <v>1</v>
      </c>
      <c r="B16" s="26" t="s">
        <v>42</v>
      </c>
      <c r="C16" s="27"/>
      <c r="D16" s="28"/>
      <c r="E16" s="29"/>
      <c r="F16" s="29"/>
      <c r="G16" s="30"/>
    </row>
    <row r="17" spans="1:11" ht="41.1" customHeight="1" x14ac:dyDescent="0.2">
      <c r="A17" s="31" t="s">
        <v>12</v>
      </c>
      <c r="B17" s="104" t="s">
        <v>423</v>
      </c>
      <c r="C17" s="105">
        <v>1</v>
      </c>
      <c r="D17" s="106" t="s">
        <v>2</v>
      </c>
      <c r="E17" s="129"/>
      <c r="F17" s="107" t="s">
        <v>26</v>
      </c>
      <c r="G17" s="108">
        <f t="shared" ref="G17:G51" si="0">SUM(E17,F17)*C17</f>
        <v>0</v>
      </c>
      <c r="K17" s="138"/>
    </row>
    <row r="18" spans="1:11" ht="41.1" customHeight="1" x14ac:dyDescent="0.2">
      <c r="A18" s="31" t="s">
        <v>13</v>
      </c>
      <c r="B18" s="32" t="s">
        <v>422</v>
      </c>
      <c r="C18" s="33">
        <v>15</v>
      </c>
      <c r="D18" s="109" t="s">
        <v>22</v>
      </c>
      <c r="E18" s="130"/>
      <c r="F18" s="130"/>
      <c r="G18" s="108">
        <f t="shared" si="0"/>
        <v>0</v>
      </c>
    </row>
    <row r="19" spans="1:11" ht="41.1" customHeight="1" x14ac:dyDescent="0.2">
      <c r="A19" s="31" t="s">
        <v>28</v>
      </c>
      <c r="B19" s="32" t="s">
        <v>424</v>
      </c>
      <c r="C19" s="33">
        <v>50</v>
      </c>
      <c r="D19" s="109" t="s">
        <v>23</v>
      </c>
      <c r="E19" s="34" t="s">
        <v>26</v>
      </c>
      <c r="F19" s="130"/>
      <c r="G19" s="108">
        <f t="shared" si="0"/>
        <v>0</v>
      </c>
    </row>
    <row r="20" spans="1:11" ht="41.1" customHeight="1" x14ac:dyDescent="0.2">
      <c r="A20" s="31" t="s">
        <v>30</v>
      </c>
      <c r="B20" s="32" t="s">
        <v>425</v>
      </c>
      <c r="C20" s="33">
        <v>50</v>
      </c>
      <c r="D20" s="109" t="s">
        <v>23</v>
      </c>
      <c r="E20" s="130"/>
      <c r="F20" s="130"/>
      <c r="G20" s="108">
        <f t="shared" si="0"/>
        <v>0</v>
      </c>
    </row>
    <row r="21" spans="1:11" ht="15" x14ac:dyDescent="0.2">
      <c r="A21" s="35">
        <v>2</v>
      </c>
      <c r="B21" s="36" t="s">
        <v>642</v>
      </c>
      <c r="C21" s="33"/>
      <c r="D21" s="109"/>
      <c r="E21" s="34"/>
      <c r="F21" s="34"/>
      <c r="G21" s="37"/>
      <c r="I21" s="74">
        <f>SUM(G22:G25)</f>
        <v>0</v>
      </c>
    </row>
    <row r="22" spans="1:11" ht="41.1" customHeight="1" x14ac:dyDescent="0.2">
      <c r="A22" s="38" t="s">
        <v>24</v>
      </c>
      <c r="B22" s="32" t="s">
        <v>426</v>
      </c>
      <c r="C22" s="33">
        <v>1</v>
      </c>
      <c r="D22" s="109" t="s">
        <v>2</v>
      </c>
      <c r="E22" s="130"/>
      <c r="F22" s="34" t="s">
        <v>26</v>
      </c>
      <c r="G22" s="108">
        <f t="shared" si="0"/>
        <v>0</v>
      </c>
    </row>
    <row r="23" spans="1:11" ht="41.1" customHeight="1" x14ac:dyDescent="0.2">
      <c r="A23" s="38" t="s">
        <v>25</v>
      </c>
      <c r="B23" s="104" t="s">
        <v>427</v>
      </c>
      <c r="C23" s="105">
        <v>3</v>
      </c>
      <c r="D23" s="106" t="s">
        <v>2</v>
      </c>
      <c r="E23" s="107" t="s">
        <v>26</v>
      </c>
      <c r="F23" s="129"/>
      <c r="G23" s="108">
        <f t="shared" si="0"/>
        <v>0</v>
      </c>
    </row>
    <row r="24" spans="1:11" ht="41.1" customHeight="1" x14ac:dyDescent="0.2">
      <c r="A24" s="38" t="s">
        <v>29</v>
      </c>
      <c r="B24" s="104" t="s">
        <v>428</v>
      </c>
      <c r="C24" s="105">
        <v>1</v>
      </c>
      <c r="D24" s="106" t="s">
        <v>2</v>
      </c>
      <c r="E24" s="107" t="s">
        <v>26</v>
      </c>
      <c r="F24" s="129"/>
      <c r="G24" s="108">
        <f t="shared" si="0"/>
        <v>0</v>
      </c>
    </row>
    <row r="25" spans="1:11" ht="41.1" customHeight="1" x14ac:dyDescent="0.2">
      <c r="A25" s="38" t="s">
        <v>51</v>
      </c>
      <c r="B25" s="104" t="s">
        <v>644</v>
      </c>
      <c r="C25" s="110">
        <v>1</v>
      </c>
      <c r="D25" s="106" t="s">
        <v>643</v>
      </c>
      <c r="E25" s="129"/>
      <c r="F25" s="129"/>
      <c r="G25" s="108">
        <f t="shared" si="0"/>
        <v>0</v>
      </c>
    </row>
    <row r="26" spans="1:11" ht="15" x14ac:dyDescent="0.2">
      <c r="A26" s="39">
        <v>3</v>
      </c>
      <c r="B26" s="111" t="s">
        <v>429</v>
      </c>
      <c r="C26" s="40"/>
      <c r="D26" s="41"/>
      <c r="E26" s="42"/>
      <c r="F26" s="42"/>
      <c r="G26" s="43"/>
      <c r="I26" s="74">
        <f>SUM(G27:G48)</f>
        <v>0</v>
      </c>
    </row>
    <row r="27" spans="1:11" ht="41.1" customHeight="1" x14ac:dyDescent="0.2">
      <c r="A27" s="38" t="s">
        <v>27</v>
      </c>
      <c r="B27" s="104" t="s">
        <v>430</v>
      </c>
      <c r="C27" s="110">
        <v>4</v>
      </c>
      <c r="D27" s="106" t="s">
        <v>431</v>
      </c>
      <c r="E27" s="129"/>
      <c r="F27" s="129"/>
      <c r="G27" s="108">
        <f t="shared" si="0"/>
        <v>0</v>
      </c>
    </row>
    <row r="28" spans="1:11" ht="41.1" customHeight="1" x14ac:dyDescent="0.2">
      <c r="A28" s="38" t="s">
        <v>33</v>
      </c>
      <c r="B28" s="104" t="s">
        <v>433</v>
      </c>
      <c r="C28" s="110">
        <v>155</v>
      </c>
      <c r="D28" s="106" t="s">
        <v>432</v>
      </c>
      <c r="E28" s="107" t="s">
        <v>26</v>
      </c>
      <c r="F28" s="129"/>
      <c r="G28" s="108">
        <f t="shared" si="0"/>
        <v>0</v>
      </c>
    </row>
    <row r="29" spans="1:11" ht="41.1" customHeight="1" x14ac:dyDescent="0.2">
      <c r="A29" s="38" t="s">
        <v>55</v>
      </c>
      <c r="B29" s="104" t="s">
        <v>434</v>
      </c>
      <c r="C29" s="110">
        <v>30</v>
      </c>
      <c r="D29" s="106" t="s">
        <v>432</v>
      </c>
      <c r="E29" s="107" t="s">
        <v>26</v>
      </c>
      <c r="F29" s="129"/>
      <c r="G29" s="108">
        <f t="shared" si="0"/>
        <v>0</v>
      </c>
    </row>
    <row r="30" spans="1:11" ht="41.1" customHeight="1" x14ac:dyDescent="0.2">
      <c r="A30" s="38" t="s">
        <v>56</v>
      </c>
      <c r="B30" s="104" t="s">
        <v>435</v>
      </c>
      <c r="C30" s="33">
        <v>20</v>
      </c>
      <c r="D30" s="109" t="s">
        <v>22</v>
      </c>
      <c r="E30" s="34" t="s">
        <v>26</v>
      </c>
      <c r="F30" s="130"/>
      <c r="G30" s="108">
        <f t="shared" si="0"/>
        <v>0</v>
      </c>
    </row>
    <row r="31" spans="1:11" ht="41.1" customHeight="1" x14ac:dyDescent="0.2">
      <c r="A31" s="38" t="s">
        <v>57</v>
      </c>
      <c r="B31" s="32" t="s">
        <v>436</v>
      </c>
      <c r="C31" s="33">
        <v>16</v>
      </c>
      <c r="D31" s="109" t="s">
        <v>46</v>
      </c>
      <c r="E31" s="34" t="s">
        <v>26</v>
      </c>
      <c r="F31" s="130"/>
      <c r="G31" s="108">
        <f t="shared" si="0"/>
        <v>0</v>
      </c>
    </row>
    <row r="32" spans="1:11" ht="41.1" customHeight="1" x14ac:dyDescent="0.2">
      <c r="A32" s="38" t="s">
        <v>222</v>
      </c>
      <c r="B32" s="104" t="s">
        <v>437</v>
      </c>
      <c r="C32" s="33">
        <v>3</v>
      </c>
      <c r="D32" s="109" t="s">
        <v>46</v>
      </c>
      <c r="E32" s="34" t="s">
        <v>26</v>
      </c>
      <c r="F32" s="130"/>
      <c r="G32" s="108">
        <f t="shared" si="0"/>
        <v>0</v>
      </c>
    </row>
    <row r="33" spans="1:7" ht="41.1" customHeight="1" x14ac:dyDescent="0.2">
      <c r="A33" s="38" t="s">
        <v>224</v>
      </c>
      <c r="B33" s="32" t="s">
        <v>438</v>
      </c>
      <c r="C33" s="33">
        <v>450</v>
      </c>
      <c r="D33" s="109" t="s">
        <v>22</v>
      </c>
      <c r="E33" s="130"/>
      <c r="F33" s="130"/>
      <c r="G33" s="108">
        <f t="shared" si="0"/>
        <v>0</v>
      </c>
    </row>
    <row r="34" spans="1:7" ht="41.1" customHeight="1" x14ac:dyDescent="0.2">
      <c r="A34" s="38" t="s">
        <v>226</v>
      </c>
      <c r="B34" s="32" t="s">
        <v>96</v>
      </c>
      <c r="C34" s="33">
        <v>430</v>
      </c>
      <c r="D34" s="109" t="s">
        <v>22</v>
      </c>
      <c r="E34" s="130"/>
      <c r="F34" s="130"/>
      <c r="G34" s="108">
        <f t="shared" si="0"/>
        <v>0</v>
      </c>
    </row>
    <row r="35" spans="1:7" ht="41.1" customHeight="1" x14ac:dyDescent="0.2">
      <c r="A35" s="38" t="s">
        <v>227</v>
      </c>
      <c r="B35" s="104" t="s">
        <v>439</v>
      </c>
      <c r="C35" s="33">
        <v>1</v>
      </c>
      <c r="D35" s="109" t="s">
        <v>94</v>
      </c>
      <c r="E35" s="34" t="s">
        <v>26</v>
      </c>
      <c r="F35" s="130"/>
      <c r="G35" s="108">
        <f t="shared" si="0"/>
        <v>0</v>
      </c>
    </row>
    <row r="36" spans="1:7" ht="41.1" customHeight="1" x14ac:dyDescent="0.2">
      <c r="A36" s="38" t="s">
        <v>228</v>
      </c>
      <c r="B36" s="32" t="s">
        <v>442</v>
      </c>
      <c r="C36" s="33">
        <v>66</v>
      </c>
      <c r="D36" s="109" t="s">
        <v>22</v>
      </c>
      <c r="E36" s="130"/>
      <c r="F36" s="130"/>
      <c r="G36" s="108">
        <f t="shared" si="0"/>
        <v>0</v>
      </c>
    </row>
    <row r="37" spans="1:7" ht="41.1" customHeight="1" x14ac:dyDescent="0.2">
      <c r="A37" s="38" t="s">
        <v>229</v>
      </c>
      <c r="B37" s="104" t="s">
        <v>440</v>
      </c>
      <c r="C37" s="33">
        <v>20</v>
      </c>
      <c r="D37" s="109" t="s">
        <v>22</v>
      </c>
      <c r="E37" s="34" t="s">
        <v>26</v>
      </c>
      <c r="F37" s="130"/>
      <c r="G37" s="108">
        <f t="shared" si="0"/>
        <v>0</v>
      </c>
    </row>
    <row r="38" spans="1:7" ht="41.1" customHeight="1" x14ac:dyDescent="0.2">
      <c r="A38" s="38" t="s">
        <v>231</v>
      </c>
      <c r="B38" s="32" t="s">
        <v>441</v>
      </c>
      <c r="C38" s="33">
        <v>1</v>
      </c>
      <c r="D38" s="109" t="s">
        <v>94</v>
      </c>
      <c r="E38" s="34" t="s">
        <v>26</v>
      </c>
      <c r="F38" s="130"/>
      <c r="G38" s="108">
        <f t="shared" si="0"/>
        <v>0</v>
      </c>
    </row>
    <row r="39" spans="1:7" ht="41.1" customHeight="1" x14ac:dyDescent="0.2">
      <c r="A39" s="38" t="s">
        <v>233</v>
      </c>
      <c r="B39" s="104" t="s">
        <v>443</v>
      </c>
      <c r="C39" s="33">
        <v>174</v>
      </c>
      <c r="D39" s="109" t="s">
        <v>22</v>
      </c>
      <c r="E39" s="130"/>
      <c r="F39" s="130"/>
      <c r="G39" s="108">
        <f t="shared" si="0"/>
        <v>0</v>
      </c>
    </row>
    <row r="40" spans="1:7" ht="41.1" customHeight="1" x14ac:dyDescent="0.2">
      <c r="A40" s="38" t="s">
        <v>235</v>
      </c>
      <c r="B40" s="104" t="s">
        <v>444</v>
      </c>
      <c r="C40" s="33">
        <v>14</v>
      </c>
      <c r="D40" s="109" t="s">
        <v>94</v>
      </c>
      <c r="E40" s="130"/>
      <c r="F40" s="130"/>
      <c r="G40" s="108">
        <f t="shared" si="0"/>
        <v>0</v>
      </c>
    </row>
    <row r="41" spans="1:7" ht="41.1" customHeight="1" x14ac:dyDescent="0.2">
      <c r="A41" s="38" t="s">
        <v>237</v>
      </c>
      <c r="B41" s="32" t="s">
        <v>445</v>
      </c>
      <c r="C41" s="33">
        <v>43</v>
      </c>
      <c r="D41" s="109" t="s">
        <v>22</v>
      </c>
      <c r="E41" s="34" t="s">
        <v>26</v>
      </c>
      <c r="F41" s="130"/>
      <c r="G41" s="108">
        <f t="shared" si="0"/>
        <v>0</v>
      </c>
    </row>
    <row r="42" spans="1:7" ht="41.1" customHeight="1" x14ac:dyDescent="0.2">
      <c r="A42" s="38" t="s">
        <v>239</v>
      </c>
      <c r="B42" s="104" t="s">
        <v>446</v>
      </c>
      <c r="C42" s="33">
        <v>9</v>
      </c>
      <c r="D42" s="109" t="s">
        <v>94</v>
      </c>
      <c r="E42" s="34" t="s">
        <v>26</v>
      </c>
      <c r="F42" s="130"/>
      <c r="G42" s="108">
        <f t="shared" si="0"/>
        <v>0</v>
      </c>
    </row>
    <row r="43" spans="1:7" ht="41.1" customHeight="1" x14ac:dyDescent="0.2">
      <c r="A43" s="38" t="s">
        <v>241</v>
      </c>
      <c r="B43" s="32" t="s">
        <v>447</v>
      </c>
      <c r="C43" s="33">
        <v>40</v>
      </c>
      <c r="D43" s="109" t="s">
        <v>23</v>
      </c>
      <c r="E43" s="130"/>
      <c r="F43" s="130"/>
      <c r="G43" s="108">
        <f t="shared" si="0"/>
        <v>0</v>
      </c>
    </row>
    <row r="44" spans="1:7" ht="41.1" customHeight="1" x14ac:dyDescent="0.2">
      <c r="A44" s="38" t="s">
        <v>247</v>
      </c>
      <c r="B44" s="104" t="s">
        <v>448</v>
      </c>
      <c r="C44" s="33">
        <v>5</v>
      </c>
      <c r="D44" s="109" t="s">
        <v>94</v>
      </c>
      <c r="E44" s="34" t="s">
        <v>26</v>
      </c>
      <c r="F44" s="130"/>
      <c r="G44" s="108">
        <f t="shared" si="0"/>
        <v>0</v>
      </c>
    </row>
    <row r="45" spans="1:7" ht="41.1" customHeight="1" x14ac:dyDescent="0.2">
      <c r="A45" s="38" t="s">
        <v>249</v>
      </c>
      <c r="B45" s="104" t="s">
        <v>449</v>
      </c>
      <c r="C45" s="33">
        <v>1</v>
      </c>
      <c r="D45" s="109" t="s">
        <v>94</v>
      </c>
      <c r="E45" s="34" t="s">
        <v>26</v>
      </c>
      <c r="F45" s="130"/>
      <c r="G45" s="108">
        <f t="shared" si="0"/>
        <v>0</v>
      </c>
    </row>
    <row r="46" spans="1:7" ht="41.1" customHeight="1" x14ac:dyDescent="0.2">
      <c r="A46" s="38" t="s">
        <v>251</v>
      </c>
      <c r="B46" s="104" t="s">
        <v>450</v>
      </c>
      <c r="C46" s="33">
        <v>20</v>
      </c>
      <c r="D46" s="109" t="s">
        <v>23</v>
      </c>
      <c r="E46" s="34" t="s">
        <v>26</v>
      </c>
      <c r="F46" s="130"/>
      <c r="G46" s="108">
        <f t="shared" si="0"/>
        <v>0</v>
      </c>
    </row>
    <row r="47" spans="1:7" ht="41.1" customHeight="1" x14ac:dyDescent="0.2">
      <c r="A47" s="38" t="s">
        <v>253</v>
      </c>
      <c r="B47" s="32" t="s">
        <v>451</v>
      </c>
      <c r="C47" s="33">
        <v>4</v>
      </c>
      <c r="D47" s="109" t="s">
        <v>22</v>
      </c>
      <c r="E47" s="34" t="s">
        <v>26</v>
      </c>
      <c r="F47" s="130"/>
      <c r="G47" s="108">
        <f t="shared" si="0"/>
        <v>0</v>
      </c>
    </row>
    <row r="48" spans="1:7" ht="41.1" customHeight="1" x14ac:dyDescent="0.2">
      <c r="A48" s="38" t="s">
        <v>255</v>
      </c>
      <c r="B48" s="32" t="s">
        <v>107</v>
      </c>
      <c r="C48" s="33">
        <v>1</v>
      </c>
      <c r="D48" s="109" t="s">
        <v>23</v>
      </c>
      <c r="E48" s="34" t="s">
        <v>26</v>
      </c>
      <c r="F48" s="130"/>
      <c r="G48" s="108">
        <f t="shared" si="0"/>
        <v>0</v>
      </c>
    </row>
    <row r="49" spans="1:9" ht="15" x14ac:dyDescent="0.2">
      <c r="A49" s="39">
        <v>4</v>
      </c>
      <c r="B49" s="44" t="s">
        <v>109</v>
      </c>
      <c r="C49" s="40"/>
      <c r="D49" s="41"/>
      <c r="E49" s="42"/>
      <c r="F49" s="42"/>
      <c r="G49" s="43"/>
      <c r="I49" s="74">
        <f>SUM(G50:G51)</f>
        <v>0</v>
      </c>
    </row>
    <row r="50" spans="1:9" ht="41.1" customHeight="1" x14ac:dyDescent="0.2">
      <c r="A50" s="38" t="s">
        <v>34</v>
      </c>
      <c r="B50" s="104" t="s">
        <v>452</v>
      </c>
      <c r="C50" s="33">
        <v>45</v>
      </c>
      <c r="D50" s="109" t="s">
        <v>22</v>
      </c>
      <c r="E50" s="130"/>
      <c r="F50" s="130"/>
      <c r="G50" s="108">
        <f t="shared" si="0"/>
        <v>0</v>
      </c>
    </row>
    <row r="51" spans="1:9" ht="41.1" customHeight="1" x14ac:dyDescent="0.2">
      <c r="A51" s="38" t="s">
        <v>35</v>
      </c>
      <c r="B51" s="104" t="s">
        <v>453</v>
      </c>
      <c r="C51" s="33">
        <v>415</v>
      </c>
      <c r="D51" s="109" t="s">
        <v>22</v>
      </c>
      <c r="E51" s="130"/>
      <c r="F51" s="130"/>
      <c r="G51" s="108">
        <f t="shared" si="0"/>
        <v>0</v>
      </c>
    </row>
    <row r="52" spans="1:9" ht="15" x14ac:dyDescent="0.2">
      <c r="A52" s="39">
        <v>5</v>
      </c>
      <c r="B52" s="44" t="s">
        <v>110</v>
      </c>
      <c r="C52" s="40"/>
      <c r="D52" s="41"/>
      <c r="E52" s="42"/>
      <c r="F52" s="42"/>
      <c r="G52" s="43"/>
      <c r="I52" s="74">
        <f>SUM(G54:G64)</f>
        <v>0</v>
      </c>
    </row>
    <row r="53" spans="1:9" ht="15" x14ac:dyDescent="0.2">
      <c r="A53" s="38" t="s">
        <v>18</v>
      </c>
      <c r="B53" s="32" t="s">
        <v>111</v>
      </c>
      <c r="C53" s="33"/>
      <c r="D53" s="109"/>
      <c r="E53" s="34"/>
      <c r="F53" s="34"/>
      <c r="G53" s="37"/>
    </row>
    <row r="54" spans="1:9" ht="41.1" customHeight="1" x14ac:dyDescent="0.2">
      <c r="A54" s="38" t="s">
        <v>454</v>
      </c>
      <c r="B54" s="32" t="s">
        <v>511</v>
      </c>
      <c r="C54" s="33">
        <v>22</v>
      </c>
      <c r="D54" s="109" t="s">
        <v>22</v>
      </c>
      <c r="E54" s="130"/>
      <c r="F54" s="130"/>
      <c r="G54" s="108">
        <f t="shared" ref="G54:G62" si="1">SUM(E54,F54)*C54</f>
        <v>0</v>
      </c>
    </row>
    <row r="55" spans="1:9" ht="41.1" customHeight="1" x14ac:dyDescent="0.2">
      <c r="A55" s="38" t="s">
        <v>455</v>
      </c>
      <c r="B55" s="32" t="s">
        <v>512</v>
      </c>
      <c r="C55" s="33">
        <v>46</v>
      </c>
      <c r="D55" s="109" t="s">
        <v>22</v>
      </c>
      <c r="E55" s="130"/>
      <c r="F55" s="130"/>
      <c r="G55" s="108">
        <f t="shared" si="1"/>
        <v>0</v>
      </c>
    </row>
    <row r="56" spans="1:9" ht="41.1" customHeight="1" x14ac:dyDescent="0.2">
      <c r="A56" s="38" t="s">
        <v>456</v>
      </c>
      <c r="B56" s="32" t="s">
        <v>512</v>
      </c>
      <c r="C56" s="33">
        <v>52</v>
      </c>
      <c r="D56" s="109" t="s">
        <v>22</v>
      </c>
      <c r="E56" s="130"/>
      <c r="F56" s="130"/>
      <c r="G56" s="108">
        <f t="shared" si="1"/>
        <v>0</v>
      </c>
    </row>
    <row r="57" spans="1:9" ht="41.1" customHeight="1" x14ac:dyDescent="0.2">
      <c r="A57" s="38" t="s">
        <v>457</v>
      </c>
      <c r="B57" s="32" t="s">
        <v>517</v>
      </c>
      <c r="C57" s="33">
        <v>1</v>
      </c>
      <c r="D57" s="109" t="s">
        <v>95</v>
      </c>
      <c r="E57" s="130"/>
      <c r="F57" s="130"/>
      <c r="G57" s="108">
        <f t="shared" si="1"/>
        <v>0</v>
      </c>
    </row>
    <row r="58" spans="1:9" ht="41.1" customHeight="1" x14ac:dyDescent="0.2">
      <c r="A58" s="38" t="s">
        <v>458</v>
      </c>
      <c r="B58" s="32" t="s">
        <v>518</v>
      </c>
      <c r="C58" s="33">
        <v>1</v>
      </c>
      <c r="D58" s="109" t="s">
        <v>95</v>
      </c>
      <c r="E58" s="130"/>
      <c r="F58" s="130"/>
      <c r="G58" s="108">
        <f t="shared" si="1"/>
        <v>0</v>
      </c>
    </row>
    <row r="59" spans="1:9" ht="41.1" customHeight="1" x14ac:dyDescent="0.2">
      <c r="A59" s="38" t="s">
        <v>459</v>
      </c>
      <c r="B59" s="104" t="s">
        <v>516</v>
      </c>
      <c r="C59" s="33">
        <v>1</v>
      </c>
      <c r="D59" s="109" t="s">
        <v>22</v>
      </c>
      <c r="E59" s="130"/>
      <c r="F59" s="130"/>
      <c r="G59" s="108">
        <f t="shared" si="1"/>
        <v>0</v>
      </c>
    </row>
    <row r="60" spans="1:9" ht="41.1" customHeight="1" x14ac:dyDescent="0.2">
      <c r="A60" s="38" t="s">
        <v>460</v>
      </c>
      <c r="B60" s="32" t="s">
        <v>515</v>
      </c>
      <c r="C60" s="33">
        <v>2</v>
      </c>
      <c r="D60" s="109" t="s">
        <v>22</v>
      </c>
      <c r="E60" s="130"/>
      <c r="F60" s="130"/>
      <c r="G60" s="108">
        <f t="shared" si="1"/>
        <v>0</v>
      </c>
    </row>
    <row r="61" spans="1:9" ht="41.1" customHeight="1" x14ac:dyDescent="0.2">
      <c r="A61" s="38" t="s">
        <v>461</v>
      </c>
      <c r="B61" s="32" t="s">
        <v>514</v>
      </c>
      <c r="C61" s="33">
        <v>7</v>
      </c>
      <c r="D61" s="109" t="s">
        <v>46</v>
      </c>
      <c r="E61" s="130"/>
      <c r="F61" s="130"/>
      <c r="G61" s="108">
        <f t="shared" si="1"/>
        <v>0</v>
      </c>
    </row>
    <row r="62" spans="1:9" ht="41.1" customHeight="1" x14ac:dyDescent="0.2">
      <c r="A62" s="38" t="s">
        <v>462</v>
      </c>
      <c r="B62" s="32" t="s">
        <v>513</v>
      </c>
      <c r="C62" s="33">
        <v>36</v>
      </c>
      <c r="D62" s="109" t="s">
        <v>46</v>
      </c>
      <c r="E62" s="130"/>
      <c r="F62" s="130"/>
      <c r="G62" s="108">
        <f t="shared" si="1"/>
        <v>0</v>
      </c>
    </row>
    <row r="63" spans="1:9" ht="15" x14ac:dyDescent="0.2">
      <c r="A63" s="38" t="s">
        <v>463</v>
      </c>
      <c r="B63" s="32" t="s">
        <v>112</v>
      </c>
      <c r="C63" s="33"/>
      <c r="D63" s="109"/>
      <c r="E63" s="34"/>
      <c r="F63" s="34"/>
      <c r="G63" s="37"/>
    </row>
    <row r="64" spans="1:9" ht="41.1" customHeight="1" x14ac:dyDescent="0.2">
      <c r="A64" s="38" t="s">
        <v>464</v>
      </c>
      <c r="B64" s="32" t="s">
        <v>519</v>
      </c>
      <c r="C64" s="33">
        <v>51</v>
      </c>
      <c r="D64" s="109" t="s">
        <v>46</v>
      </c>
      <c r="E64" s="130"/>
      <c r="F64" s="130"/>
      <c r="G64" s="108">
        <f t="shared" ref="G64" si="2">SUM(E64,F64)*C64</f>
        <v>0</v>
      </c>
    </row>
    <row r="65" spans="1:9" ht="15" x14ac:dyDescent="0.2">
      <c r="A65" s="39">
        <v>6</v>
      </c>
      <c r="B65" s="44" t="s">
        <v>113</v>
      </c>
      <c r="C65" s="40"/>
      <c r="D65" s="41"/>
      <c r="E65" s="42"/>
      <c r="F65" s="42"/>
      <c r="G65" s="43"/>
      <c r="I65" s="74">
        <f>SUM(G66:G73)</f>
        <v>0</v>
      </c>
    </row>
    <row r="66" spans="1:9" ht="41.1" customHeight="1" x14ac:dyDescent="0.2">
      <c r="A66" s="38" t="s">
        <v>37</v>
      </c>
      <c r="B66" s="32" t="s">
        <v>520</v>
      </c>
      <c r="C66" s="33">
        <v>8</v>
      </c>
      <c r="D66" s="109" t="s">
        <v>22</v>
      </c>
      <c r="E66" s="130"/>
      <c r="F66" s="130"/>
      <c r="G66" s="108">
        <f t="shared" ref="G66:G67" si="3">SUM(E66,F66)*C66</f>
        <v>0</v>
      </c>
    </row>
    <row r="67" spans="1:9" ht="41.1" customHeight="1" x14ac:dyDescent="0.2">
      <c r="A67" s="38" t="s">
        <v>38</v>
      </c>
      <c r="B67" s="32" t="s">
        <v>521</v>
      </c>
      <c r="C67" s="110">
        <v>12</v>
      </c>
      <c r="D67" s="106" t="s">
        <v>432</v>
      </c>
      <c r="E67" s="129"/>
      <c r="F67" s="129"/>
      <c r="G67" s="108">
        <f t="shared" si="3"/>
        <v>0</v>
      </c>
    </row>
    <row r="68" spans="1:9" ht="15" x14ac:dyDescent="0.2">
      <c r="A68" s="38" t="s">
        <v>39</v>
      </c>
      <c r="B68" s="32" t="s">
        <v>114</v>
      </c>
      <c r="C68" s="33"/>
      <c r="D68" s="109"/>
      <c r="E68" s="34"/>
      <c r="F68" s="34"/>
      <c r="G68" s="37"/>
      <c r="I68" s="74"/>
    </row>
    <row r="69" spans="1:9" ht="41.1" customHeight="1" x14ac:dyDescent="0.2">
      <c r="A69" s="38" t="s">
        <v>522</v>
      </c>
      <c r="B69" s="32" t="s">
        <v>527</v>
      </c>
      <c r="C69" s="33">
        <v>50</v>
      </c>
      <c r="D69" s="109" t="s">
        <v>22</v>
      </c>
      <c r="E69" s="130"/>
      <c r="F69" s="130"/>
      <c r="G69" s="108">
        <f t="shared" ref="G69:G73" si="4">SUM(E69,F69)*C69</f>
        <v>0</v>
      </c>
    </row>
    <row r="70" spans="1:9" ht="41.1" customHeight="1" x14ac:dyDescent="0.2">
      <c r="A70" s="38" t="s">
        <v>523</v>
      </c>
      <c r="B70" s="32" t="s">
        <v>528</v>
      </c>
      <c r="C70" s="33">
        <v>1</v>
      </c>
      <c r="D70" s="109" t="s">
        <v>58</v>
      </c>
      <c r="E70" s="130"/>
      <c r="F70" s="130"/>
      <c r="G70" s="108">
        <f t="shared" si="4"/>
        <v>0</v>
      </c>
    </row>
    <row r="71" spans="1:9" ht="41.1" customHeight="1" x14ac:dyDescent="0.2">
      <c r="A71" s="38" t="s">
        <v>524</v>
      </c>
      <c r="B71" s="32" t="s">
        <v>529</v>
      </c>
      <c r="C71" s="33">
        <v>500</v>
      </c>
      <c r="D71" s="109" t="s">
        <v>22</v>
      </c>
      <c r="E71" s="130"/>
      <c r="F71" s="130"/>
      <c r="G71" s="108">
        <f t="shared" si="4"/>
        <v>0</v>
      </c>
    </row>
    <row r="72" spans="1:9" ht="41.1" customHeight="1" x14ac:dyDescent="0.2">
      <c r="A72" s="38" t="s">
        <v>525</v>
      </c>
      <c r="B72" s="32" t="s">
        <v>531</v>
      </c>
      <c r="C72" s="33">
        <v>15</v>
      </c>
      <c r="D72" s="109" t="s">
        <v>94</v>
      </c>
      <c r="E72" s="130"/>
      <c r="F72" s="130"/>
      <c r="G72" s="108">
        <f t="shared" si="4"/>
        <v>0</v>
      </c>
    </row>
    <row r="73" spans="1:9" ht="41.1" customHeight="1" x14ac:dyDescent="0.2">
      <c r="A73" s="38" t="s">
        <v>526</v>
      </c>
      <c r="B73" s="32" t="s">
        <v>530</v>
      </c>
      <c r="C73" s="33">
        <v>150</v>
      </c>
      <c r="D73" s="109" t="s">
        <v>46</v>
      </c>
      <c r="E73" s="130"/>
      <c r="F73" s="130"/>
      <c r="G73" s="108">
        <f t="shared" si="4"/>
        <v>0</v>
      </c>
    </row>
    <row r="74" spans="1:9" ht="15" x14ac:dyDescent="0.2">
      <c r="A74" s="39">
        <v>7</v>
      </c>
      <c r="B74" s="44" t="s">
        <v>115</v>
      </c>
      <c r="C74" s="40"/>
      <c r="D74" s="41"/>
      <c r="E74" s="42"/>
      <c r="F74" s="42"/>
      <c r="G74" s="43"/>
      <c r="I74" s="74">
        <f>SUM(G75)</f>
        <v>0</v>
      </c>
    </row>
    <row r="75" spans="1:9" ht="41.1" customHeight="1" x14ac:dyDescent="0.2">
      <c r="A75" s="38" t="s">
        <v>40</v>
      </c>
      <c r="B75" s="104" t="s">
        <v>532</v>
      </c>
      <c r="C75" s="33">
        <v>20</v>
      </c>
      <c r="D75" s="109" t="s">
        <v>22</v>
      </c>
      <c r="E75" s="130"/>
      <c r="F75" s="130"/>
      <c r="G75" s="108">
        <f t="shared" ref="G75" si="5">SUM(E75,F75)*C75</f>
        <v>0</v>
      </c>
    </row>
    <row r="76" spans="1:9" ht="15" x14ac:dyDescent="0.2">
      <c r="A76" s="39">
        <v>8</v>
      </c>
      <c r="B76" s="44" t="s">
        <v>116</v>
      </c>
      <c r="C76" s="40"/>
      <c r="D76" s="41"/>
      <c r="E76" s="42"/>
      <c r="F76" s="42"/>
      <c r="G76" s="43"/>
      <c r="I76" s="74">
        <f>SUM(G77:G79)</f>
        <v>0</v>
      </c>
    </row>
    <row r="77" spans="1:9" ht="41.1" customHeight="1" x14ac:dyDescent="0.2">
      <c r="A77" s="38" t="s">
        <v>43</v>
      </c>
      <c r="B77" s="104" t="s">
        <v>533</v>
      </c>
      <c r="C77" s="33">
        <v>52</v>
      </c>
      <c r="D77" s="109" t="s">
        <v>22</v>
      </c>
      <c r="E77" s="130"/>
      <c r="F77" s="130"/>
      <c r="G77" s="108">
        <f t="shared" ref="G77:G79" si="6">SUM(E77,F77)*C77</f>
        <v>0</v>
      </c>
    </row>
    <row r="78" spans="1:9" ht="41.1" customHeight="1" x14ac:dyDescent="0.2">
      <c r="A78" s="38" t="s">
        <v>44</v>
      </c>
      <c r="B78" s="104" t="s">
        <v>534</v>
      </c>
      <c r="C78" s="33">
        <v>75</v>
      </c>
      <c r="D78" s="109" t="s">
        <v>22</v>
      </c>
      <c r="E78" s="130"/>
      <c r="F78" s="130"/>
      <c r="G78" s="108">
        <f t="shared" si="6"/>
        <v>0</v>
      </c>
    </row>
    <row r="79" spans="1:9" ht="41.1" customHeight="1" x14ac:dyDescent="0.2">
      <c r="A79" s="38" t="s">
        <v>120</v>
      </c>
      <c r="B79" s="104" t="s">
        <v>535</v>
      </c>
      <c r="C79" s="33">
        <v>6</v>
      </c>
      <c r="D79" s="109" t="s">
        <v>22</v>
      </c>
      <c r="E79" s="130"/>
      <c r="F79" s="130"/>
      <c r="G79" s="108">
        <f t="shared" si="6"/>
        <v>0</v>
      </c>
    </row>
    <row r="80" spans="1:9" ht="15" x14ac:dyDescent="0.2">
      <c r="A80" s="39">
        <v>9</v>
      </c>
      <c r="B80" s="44" t="s">
        <v>117</v>
      </c>
      <c r="C80" s="40"/>
      <c r="D80" s="41"/>
      <c r="E80" s="42"/>
      <c r="F80" s="42"/>
      <c r="G80" s="43"/>
      <c r="I80" s="74">
        <f>SUM(G81:G82)</f>
        <v>0</v>
      </c>
    </row>
    <row r="81" spans="1:9" ht="41.1" customHeight="1" x14ac:dyDescent="0.2">
      <c r="A81" s="38" t="s">
        <v>123</v>
      </c>
      <c r="B81" s="32" t="s">
        <v>536</v>
      </c>
      <c r="C81" s="33">
        <v>990</v>
      </c>
      <c r="D81" s="109" t="s">
        <v>118</v>
      </c>
      <c r="E81" s="130"/>
      <c r="F81" s="130"/>
      <c r="G81" s="108">
        <f t="shared" ref="G81:G82" si="7">SUM(E81,F81)*C81</f>
        <v>0</v>
      </c>
    </row>
    <row r="82" spans="1:9" ht="41.1" customHeight="1" x14ac:dyDescent="0.2">
      <c r="A82" s="38" t="s">
        <v>125</v>
      </c>
      <c r="B82" s="32" t="s">
        <v>537</v>
      </c>
      <c r="C82" s="33">
        <v>2</v>
      </c>
      <c r="D82" s="109" t="s">
        <v>23</v>
      </c>
      <c r="E82" s="130"/>
      <c r="F82" s="130"/>
      <c r="G82" s="108">
        <f t="shared" si="7"/>
        <v>0</v>
      </c>
    </row>
    <row r="83" spans="1:9" ht="15" x14ac:dyDescent="0.2">
      <c r="A83" s="39">
        <v>10</v>
      </c>
      <c r="B83" s="44" t="s">
        <v>119</v>
      </c>
      <c r="C83" s="40"/>
      <c r="D83" s="41"/>
      <c r="E83" s="42"/>
      <c r="F83" s="42"/>
      <c r="G83" s="43"/>
      <c r="I83" s="74">
        <f>SUM(G84:G90)</f>
        <v>0</v>
      </c>
    </row>
    <row r="84" spans="1:9" ht="41.1" customHeight="1" x14ac:dyDescent="0.2">
      <c r="A84" s="38" t="s">
        <v>131</v>
      </c>
      <c r="B84" s="32" t="s">
        <v>538</v>
      </c>
      <c r="C84" s="33">
        <v>166</v>
      </c>
      <c r="D84" s="109" t="s">
        <v>22</v>
      </c>
      <c r="E84" s="130"/>
      <c r="F84" s="130"/>
      <c r="G84" s="108">
        <f t="shared" ref="G84:G90" si="8">SUM(E84,F84)*C84</f>
        <v>0</v>
      </c>
    </row>
    <row r="85" spans="1:9" ht="41.1" customHeight="1" x14ac:dyDescent="0.2">
      <c r="A85" s="38" t="s">
        <v>132</v>
      </c>
      <c r="B85" s="32" t="s">
        <v>539</v>
      </c>
      <c r="C85" s="33">
        <v>36</v>
      </c>
      <c r="D85" s="109" t="s">
        <v>22</v>
      </c>
      <c r="E85" s="130"/>
      <c r="F85" s="130"/>
      <c r="G85" s="108">
        <f t="shared" si="8"/>
        <v>0</v>
      </c>
    </row>
    <row r="86" spans="1:9" ht="41.1" customHeight="1" x14ac:dyDescent="0.2">
      <c r="A86" s="38" t="s">
        <v>133</v>
      </c>
      <c r="B86" s="32" t="s">
        <v>540</v>
      </c>
      <c r="C86" s="33">
        <v>103</v>
      </c>
      <c r="D86" s="109" t="s">
        <v>22</v>
      </c>
      <c r="E86" s="130"/>
      <c r="F86" s="130"/>
      <c r="G86" s="108">
        <f t="shared" si="8"/>
        <v>0</v>
      </c>
    </row>
    <row r="87" spans="1:9" ht="41.1" customHeight="1" x14ac:dyDescent="0.2">
      <c r="A87" s="38" t="s">
        <v>465</v>
      </c>
      <c r="B87" s="104" t="s">
        <v>541</v>
      </c>
      <c r="C87" s="33">
        <v>103</v>
      </c>
      <c r="D87" s="109" t="s">
        <v>22</v>
      </c>
      <c r="E87" s="130"/>
      <c r="F87" s="130"/>
      <c r="G87" s="108">
        <f t="shared" si="8"/>
        <v>0</v>
      </c>
    </row>
    <row r="88" spans="1:9" ht="41.1" customHeight="1" x14ac:dyDescent="0.2">
      <c r="A88" s="38" t="s">
        <v>466</v>
      </c>
      <c r="B88" s="32" t="s">
        <v>542</v>
      </c>
      <c r="C88" s="33">
        <v>76</v>
      </c>
      <c r="D88" s="109" t="s">
        <v>22</v>
      </c>
      <c r="E88" s="130"/>
      <c r="F88" s="130"/>
      <c r="G88" s="108">
        <f t="shared" si="8"/>
        <v>0</v>
      </c>
    </row>
    <row r="89" spans="1:9" ht="41.1" customHeight="1" x14ac:dyDescent="0.2">
      <c r="A89" s="38" t="s">
        <v>467</v>
      </c>
      <c r="B89" s="32" t="s">
        <v>543</v>
      </c>
      <c r="C89" s="33">
        <v>2</v>
      </c>
      <c r="D89" s="109" t="s">
        <v>22</v>
      </c>
      <c r="E89" s="130"/>
      <c r="F89" s="130"/>
      <c r="G89" s="108">
        <f t="shared" si="8"/>
        <v>0</v>
      </c>
    </row>
    <row r="90" spans="1:9" ht="41.1" customHeight="1" x14ac:dyDescent="0.2">
      <c r="A90" s="38" t="s">
        <v>468</v>
      </c>
      <c r="B90" s="32" t="s">
        <v>544</v>
      </c>
      <c r="C90" s="33">
        <v>47</v>
      </c>
      <c r="D90" s="109" t="s">
        <v>121</v>
      </c>
      <c r="E90" s="130"/>
      <c r="F90" s="130"/>
      <c r="G90" s="108">
        <f t="shared" si="8"/>
        <v>0</v>
      </c>
    </row>
    <row r="91" spans="1:9" ht="15" x14ac:dyDescent="0.2">
      <c r="A91" s="39">
        <v>11</v>
      </c>
      <c r="B91" s="44" t="s">
        <v>122</v>
      </c>
      <c r="C91" s="40"/>
      <c r="D91" s="41"/>
      <c r="E91" s="42"/>
      <c r="F91" s="42"/>
      <c r="G91" s="43"/>
      <c r="I91" s="74">
        <f>SUM(G93:G105)</f>
        <v>0</v>
      </c>
    </row>
    <row r="92" spans="1:9" ht="15" x14ac:dyDescent="0.2">
      <c r="A92" s="38" t="s">
        <v>134</v>
      </c>
      <c r="B92" s="32" t="s">
        <v>124</v>
      </c>
      <c r="C92" s="33"/>
      <c r="D92" s="109"/>
      <c r="E92" s="34"/>
      <c r="F92" s="34"/>
      <c r="G92" s="37"/>
    </row>
    <row r="93" spans="1:9" ht="41.1" customHeight="1" x14ac:dyDescent="0.2">
      <c r="A93" s="38" t="s">
        <v>469</v>
      </c>
      <c r="B93" s="104" t="s">
        <v>545</v>
      </c>
      <c r="C93" s="33">
        <v>1</v>
      </c>
      <c r="D93" s="109" t="s">
        <v>94</v>
      </c>
      <c r="E93" s="130"/>
      <c r="F93" s="130"/>
      <c r="G93" s="108">
        <f t="shared" ref="G93:G95" si="9">SUM(E93,F93)*C93</f>
        <v>0</v>
      </c>
    </row>
    <row r="94" spans="1:9" ht="41.1" customHeight="1" x14ac:dyDescent="0.2">
      <c r="A94" s="38" t="s">
        <v>470</v>
      </c>
      <c r="B94" s="32" t="s">
        <v>546</v>
      </c>
      <c r="C94" s="33">
        <v>3</v>
      </c>
      <c r="D94" s="109" t="s">
        <v>94</v>
      </c>
      <c r="E94" s="130"/>
      <c r="F94" s="130"/>
      <c r="G94" s="108">
        <f t="shared" si="9"/>
        <v>0</v>
      </c>
    </row>
    <row r="95" spans="1:9" ht="41.1" customHeight="1" x14ac:dyDescent="0.2">
      <c r="A95" s="38" t="s">
        <v>471</v>
      </c>
      <c r="B95" s="32" t="s">
        <v>547</v>
      </c>
      <c r="C95" s="33">
        <v>3</v>
      </c>
      <c r="D95" s="109" t="s">
        <v>94</v>
      </c>
      <c r="E95" s="130"/>
      <c r="F95" s="130"/>
      <c r="G95" s="108">
        <f t="shared" si="9"/>
        <v>0</v>
      </c>
    </row>
    <row r="96" spans="1:9" ht="15" x14ac:dyDescent="0.2">
      <c r="A96" s="38" t="s">
        <v>135</v>
      </c>
      <c r="B96" s="32" t="s">
        <v>126</v>
      </c>
      <c r="C96" s="33"/>
      <c r="D96" s="109"/>
      <c r="E96" s="34"/>
      <c r="F96" s="34"/>
      <c r="G96" s="37"/>
      <c r="I96" s="74"/>
    </row>
    <row r="97" spans="1:9" ht="41.1" customHeight="1" x14ac:dyDescent="0.2">
      <c r="A97" s="38" t="s">
        <v>472</v>
      </c>
      <c r="B97" s="32" t="s">
        <v>548</v>
      </c>
      <c r="C97" s="33">
        <v>1</v>
      </c>
      <c r="D97" s="109" t="s">
        <v>94</v>
      </c>
      <c r="E97" s="130"/>
      <c r="F97" s="130"/>
      <c r="G97" s="108">
        <f t="shared" ref="G97:G99" si="10">SUM(E97,F97)*C97</f>
        <v>0</v>
      </c>
    </row>
    <row r="98" spans="1:9" ht="41.1" customHeight="1" x14ac:dyDescent="0.2">
      <c r="A98" s="38" t="s">
        <v>473</v>
      </c>
      <c r="B98" s="104" t="s">
        <v>549</v>
      </c>
      <c r="C98" s="33">
        <v>12</v>
      </c>
      <c r="D98" s="109" t="s">
        <v>22</v>
      </c>
      <c r="E98" s="130"/>
      <c r="F98" s="130"/>
      <c r="G98" s="108">
        <f t="shared" si="10"/>
        <v>0</v>
      </c>
    </row>
    <row r="99" spans="1:9" ht="41.1" customHeight="1" x14ac:dyDescent="0.2">
      <c r="A99" s="38" t="s">
        <v>474</v>
      </c>
      <c r="B99" s="104" t="s">
        <v>550</v>
      </c>
      <c r="C99" s="33">
        <v>15</v>
      </c>
      <c r="D99" s="109" t="s">
        <v>22</v>
      </c>
      <c r="E99" s="130"/>
      <c r="F99" s="130"/>
      <c r="G99" s="108">
        <f t="shared" si="10"/>
        <v>0</v>
      </c>
    </row>
    <row r="100" spans="1:9" ht="15" x14ac:dyDescent="0.2">
      <c r="A100" s="38" t="s">
        <v>136</v>
      </c>
      <c r="B100" s="32" t="s">
        <v>127</v>
      </c>
      <c r="C100" s="33"/>
      <c r="D100" s="109"/>
      <c r="E100" s="34"/>
      <c r="F100" s="34"/>
      <c r="G100" s="37"/>
    </row>
    <row r="101" spans="1:9" ht="41.1" customHeight="1" x14ac:dyDescent="0.2">
      <c r="A101" s="38" t="s">
        <v>475</v>
      </c>
      <c r="B101" s="104" t="s">
        <v>571</v>
      </c>
      <c r="C101" s="33">
        <v>100</v>
      </c>
      <c r="D101" s="109" t="s">
        <v>22</v>
      </c>
      <c r="E101" s="130"/>
      <c r="F101" s="130"/>
      <c r="G101" s="108">
        <f t="shared" ref="G101" si="11">SUM(E101,F101)*C101</f>
        <v>0</v>
      </c>
    </row>
    <row r="102" spans="1:9" ht="15" x14ac:dyDescent="0.2">
      <c r="A102" s="38" t="s">
        <v>137</v>
      </c>
      <c r="B102" s="32" t="s">
        <v>128</v>
      </c>
      <c r="C102" s="33"/>
      <c r="D102" s="109"/>
      <c r="E102" s="34"/>
      <c r="F102" s="34"/>
      <c r="G102" s="37"/>
    </row>
    <row r="103" spans="1:9" ht="41.1" customHeight="1" x14ac:dyDescent="0.2">
      <c r="A103" s="38" t="s">
        <v>476</v>
      </c>
      <c r="B103" s="32" t="s">
        <v>551</v>
      </c>
      <c r="C103" s="33">
        <v>46</v>
      </c>
      <c r="D103" s="109" t="s">
        <v>46</v>
      </c>
      <c r="E103" s="130"/>
      <c r="F103" s="130"/>
      <c r="G103" s="108">
        <f t="shared" ref="G103" si="12">SUM(E103,F103)*C103</f>
        <v>0</v>
      </c>
    </row>
    <row r="104" spans="1:9" ht="15" x14ac:dyDescent="0.2">
      <c r="A104" s="38" t="s">
        <v>138</v>
      </c>
      <c r="B104" s="32" t="s">
        <v>129</v>
      </c>
      <c r="C104" s="33"/>
      <c r="D104" s="109"/>
      <c r="E104" s="34"/>
      <c r="F104" s="34"/>
      <c r="G104" s="37"/>
    </row>
    <row r="105" spans="1:9" ht="41.1" customHeight="1" x14ac:dyDescent="0.2">
      <c r="A105" s="38" t="s">
        <v>477</v>
      </c>
      <c r="B105" s="32" t="s">
        <v>552</v>
      </c>
      <c r="C105" s="33">
        <v>8</v>
      </c>
      <c r="D105" s="109" t="s">
        <v>94</v>
      </c>
      <c r="E105" s="130"/>
      <c r="F105" s="130"/>
      <c r="G105" s="108">
        <f t="shared" ref="G105" si="13">SUM(E105,F105)*C105</f>
        <v>0</v>
      </c>
    </row>
    <row r="106" spans="1:9" ht="15" x14ac:dyDescent="0.2">
      <c r="A106" s="39">
        <v>12</v>
      </c>
      <c r="B106" s="44" t="s">
        <v>130</v>
      </c>
      <c r="C106" s="40"/>
      <c r="D106" s="41"/>
      <c r="E106" s="42"/>
      <c r="F106" s="42"/>
      <c r="G106" s="43"/>
      <c r="I106" s="74">
        <f>SUM(G107:G109)</f>
        <v>0</v>
      </c>
    </row>
    <row r="107" spans="1:9" ht="41.1" customHeight="1" x14ac:dyDescent="0.2">
      <c r="A107" s="38" t="s">
        <v>140</v>
      </c>
      <c r="B107" s="32" t="s">
        <v>554</v>
      </c>
      <c r="C107" s="33">
        <v>98</v>
      </c>
      <c r="D107" s="109" t="s">
        <v>22</v>
      </c>
      <c r="E107" s="130"/>
      <c r="F107" s="130"/>
      <c r="G107" s="108">
        <f t="shared" ref="G107:G109" si="14">SUM(E107,F107)*C107</f>
        <v>0</v>
      </c>
    </row>
    <row r="108" spans="1:9" ht="41.1" customHeight="1" x14ac:dyDescent="0.2">
      <c r="A108" s="38" t="s">
        <v>141</v>
      </c>
      <c r="B108" s="32" t="s">
        <v>553</v>
      </c>
      <c r="C108" s="33">
        <v>7</v>
      </c>
      <c r="D108" s="109" t="s">
        <v>22</v>
      </c>
      <c r="E108" s="130"/>
      <c r="F108" s="130"/>
      <c r="G108" s="108">
        <f t="shared" si="14"/>
        <v>0</v>
      </c>
    </row>
    <row r="109" spans="1:9" ht="41.1" customHeight="1" x14ac:dyDescent="0.2">
      <c r="A109" s="38" t="s">
        <v>478</v>
      </c>
      <c r="B109" s="32" t="s">
        <v>555</v>
      </c>
      <c r="C109" s="33">
        <v>7</v>
      </c>
      <c r="D109" s="109" t="s">
        <v>94</v>
      </c>
      <c r="E109" s="130"/>
      <c r="F109" s="130"/>
      <c r="G109" s="108">
        <f t="shared" si="14"/>
        <v>0</v>
      </c>
    </row>
    <row r="110" spans="1:9" ht="15" x14ac:dyDescent="0.2">
      <c r="A110" s="39">
        <v>13</v>
      </c>
      <c r="B110" s="44" t="s">
        <v>31</v>
      </c>
      <c r="C110" s="40"/>
      <c r="D110" s="41"/>
      <c r="E110" s="42"/>
      <c r="F110" s="42"/>
      <c r="G110" s="43"/>
      <c r="I110" s="74">
        <f>SUM(G111:G116)</f>
        <v>0</v>
      </c>
    </row>
    <row r="111" spans="1:9" ht="41.1" customHeight="1" x14ac:dyDescent="0.2">
      <c r="A111" s="38" t="s">
        <v>144</v>
      </c>
      <c r="B111" s="104" t="s">
        <v>572</v>
      </c>
      <c r="C111" s="33">
        <v>850</v>
      </c>
      <c r="D111" s="109" t="s">
        <v>22</v>
      </c>
      <c r="E111" s="130"/>
      <c r="F111" s="130"/>
      <c r="G111" s="108">
        <f t="shared" ref="G111:G116" si="15">SUM(E111,F111)*C111</f>
        <v>0</v>
      </c>
    </row>
    <row r="112" spans="1:9" ht="41.1" customHeight="1" x14ac:dyDescent="0.2">
      <c r="A112" s="38" t="s">
        <v>479</v>
      </c>
      <c r="B112" s="104" t="s">
        <v>573</v>
      </c>
      <c r="C112" s="33">
        <v>285</v>
      </c>
      <c r="D112" s="109" t="s">
        <v>22</v>
      </c>
      <c r="E112" s="130"/>
      <c r="F112" s="130"/>
      <c r="G112" s="108">
        <f t="shared" si="15"/>
        <v>0</v>
      </c>
    </row>
    <row r="113" spans="1:9" ht="41.1" customHeight="1" x14ac:dyDescent="0.2">
      <c r="A113" s="38" t="s">
        <v>480</v>
      </c>
      <c r="B113" s="104" t="s">
        <v>574</v>
      </c>
      <c r="C113" s="33">
        <v>680</v>
      </c>
      <c r="D113" s="109" t="s">
        <v>22</v>
      </c>
      <c r="E113" s="130"/>
      <c r="F113" s="130"/>
      <c r="G113" s="108">
        <f t="shared" si="15"/>
        <v>0</v>
      </c>
    </row>
    <row r="114" spans="1:9" ht="41.1" customHeight="1" x14ac:dyDescent="0.2">
      <c r="A114" s="38" t="s">
        <v>481</v>
      </c>
      <c r="B114" s="104" t="s">
        <v>575</v>
      </c>
      <c r="C114" s="33">
        <v>152</v>
      </c>
      <c r="D114" s="109" t="s">
        <v>22</v>
      </c>
      <c r="E114" s="130"/>
      <c r="F114" s="130"/>
      <c r="G114" s="108">
        <f t="shared" si="15"/>
        <v>0</v>
      </c>
    </row>
    <row r="115" spans="1:9" ht="41.1" customHeight="1" x14ac:dyDescent="0.2">
      <c r="A115" s="38" t="s">
        <v>482</v>
      </c>
      <c r="B115" s="104" t="s">
        <v>576</v>
      </c>
      <c r="C115" s="33">
        <v>63</v>
      </c>
      <c r="D115" s="109" t="s">
        <v>22</v>
      </c>
      <c r="E115" s="130"/>
      <c r="F115" s="130"/>
      <c r="G115" s="108">
        <f t="shared" si="15"/>
        <v>0</v>
      </c>
    </row>
    <row r="116" spans="1:9" ht="41.1" customHeight="1" x14ac:dyDescent="0.2">
      <c r="A116" s="38" t="s">
        <v>483</v>
      </c>
      <c r="B116" s="104" t="s">
        <v>577</v>
      </c>
      <c r="C116" s="33">
        <v>107</v>
      </c>
      <c r="D116" s="109" t="s">
        <v>22</v>
      </c>
      <c r="E116" s="130"/>
      <c r="F116" s="130"/>
      <c r="G116" s="108">
        <f t="shared" si="15"/>
        <v>0</v>
      </c>
    </row>
    <row r="117" spans="1:9" ht="15" x14ac:dyDescent="0.2">
      <c r="A117" s="39">
        <v>14</v>
      </c>
      <c r="B117" s="44" t="s">
        <v>139</v>
      </c>
      <c r="C117" s="40"/>
      <c r="D117" s="41"/>
      <c r="E117" s="42"/>
      <c r="F117" s="42"/>
      <c r="G117" s="43"/>
      <c r="I117" s="74">
        <f>SUM(G118:G120)</f>
        <v>0</v>
      </c>
    </row>
    <row r="118" spans="1:9" ht="41.1" customHeight="1" x14ac:dyDescent="0.2">
      <c r="A118" s="38" t="s">
        <v>145</v>
      </c>
      <c r="B118" s="104" t="s">
        <v>578</v>
      </c>
      <c r="C118" s="33">
        <v>1</v>
      </c>
      <c r="D118" s="109" t="s">
        <v>58</v>
      </c>
      <c r="E118" s="130"/>
      <c r="F118" s="130"/>
      <c r="G118" s="108">
        <f t="shared" ref="G118:G119" si="16">SUM(E118,F118)*C118</f>
        <v>0</v>
      </c>
    </row>
    <row r="119" spans="1:9" ht="41.1" customHeight="1" x14ac:dyDescent="0.2">
      <c r="A119" s="38" t="s">
        <v>146</v>
      </c>
      <c r="B119" s="104" t="s">
        <v>579</v>
      </c>
      <c r="C119" s="33">
        <v>2</v>
      </c>
      <c r="D119" s="109" t="s">
        <v>94</v>
      </c>
      <c r="E119" s="130"/>
      <c r="F119" s="130"/>
      <c r="G119" s="108">
        <f t="shared" si="16"/>
        <v>0</v>
      </c>
    </row>
    <row r="120" spans="1:9" ht="15" x14ac:dyDescent="0.2">
      <c r="A120" s="39">
        <v>15</v>
      </c>
      <c r="B120" s="44" t="s">
        <v>143</v>
      </c>
      <c r="C120" s="40"/>
      <c r="D120" s="41"/>
      <c r="E120" s="42"/>
      <c r="F120" s="42"/>
      <c r="G120" s="43"/>
      <c r="I120" s="74">
        <f>SUM(G121)</f>
        <v>0</v>
      </c>
    </row>
    <row r="121" spans="1:9" ht="41.1" customHeight="1" x14ac:dyDescent="0.2">
      <c r="A121" s="38" t="s">
        <v>148</v>
      </c>
      <c r="B121" s="104" t="s">
        <v>580</v>
      </c>
      <c r="C121" s="33">
        <v>1</v>
      </c>
      <c r="D121" s="109" t="s">
        <v>95</v>
      </c>
      <c r="E121" s="130"/>
      <c r="F121" s="130"/>
      <c r="G121" s="108">
        <f t="shared" ref="G121" si="17">SUM(E121,F121)*C121</f>
        <v>0</v>
      </c>
    </row>
    <row r="122" spans="1:9" ht="15" x14ac:dyDescent="0.2">
      <c r="A122" s="39">
        <v>16</v>
      </c>
      <c r="B122" s="44" t="s">
        <v>32</v>
      </c>
      <c r="C122" s="40"/>
      <c r="D122" s="41"/>
      <c r="E122" s="42"/>
      <c r="F122" s="42"/>
      <c r="G122" s="43"/>
      <c r="I122" s="74">
        <f>SUM(G123:G126)</f>
        <v>0</v>
      </c>
    </row>
    <row r="123" spans="1:9" ht="41.1" customHeight="1" x14ac:dyDescent="0.2">
      <c r="A123" s="38" t="s">
        <v>484</v>
      </c>
      <c r="B123" s="32" t="s">
        <v>581</v>
      </c>
      <c r="C123" s="33">
        <v>415</v>
      </c>
      <c r="D123" s="109" t="s">
        <v>22</v>
      </c>
      <c r="E123" s="34" t="s">
        <v>26</v>
      </c>
      <c r="F123" s="130"/>
      <c r="G123" s="108">
        <f t="shared" ref="G123:G126" si="18">SUM(E123,F123)*C123</f>
        <v>0</v>
      </c>
    </row>
    <row r="124" spans="1:9" ht="41.1" customHeight="1" x14ac:dyDescent="0.2">
      <c r="A124" s="38" t="s">
        <v>485</v>
      </c>
      <c r="B124" s="32" t="s">
        <v>582</v>
      </c>
      <c r="C124" s="33">
        <v>1</v>
      </c>
      <c r="D124" s="109" t="s">
        <v>94</v>
      </c>
      <c r="E124" s="130"/>
      <c r="F124" s="130"/>
      <c r="G124" s="108">
        <f t="shared" si="18"/>
        <v>0</v>
      </c>
    </row>
    <row r="125" spans="1:9" ht="41.1" customHeight="1" x14ac:dyDescent="0.2">
      <c r="A125" s="38" t="s">
        <v>486</v>
      </c>
      <c r="B125" s="32" t="s">
        <v>583</v>
      </c>
      <c r="C125" s="33">
        <v>109</v>
      </c>
      <c r="D125" s="109" t="s">
        <v>22</v>
      </c>
      <c r="E125" s="130"/>
      <c r="F125" s="130"/>
      <c r="G125" s="108">
        <f t="shared" si="18"/>
        <v>0</v>
      </c>
    </row>
    <row r="126" spans="1:9" ht="41.1" customHeight="1" x14ac:dyDescent="0.2">
      <c r="A126" s="38" t="s">
        <v>487</v>
      </c>
      <c r="B126" s="104" t="s">
        <v>584</v>
      </c>
      <c r="C126" s="33">
        <v>1</v>
      </c>
      <c r="D126" s="109" t="s">
        <v>94</v>
      </c>
      <c r="E126" s="130"/>
      <c r="F126" s="34" t="s">
        <v>26</v>
      </c>
      <c r="G126" s="108">
        <f t="shared" si="18"/>
        <v>0</v>
      </c>
    </row>
    <row r="127" spans="1:9" ht="15" x14ac:dyDescent="0.2">
      <c r="A127" s="39">
        <v>17</v>
      </c>
      <c r="B127" s="44" t="s">
        <v>147</v>
      </c>
      <c r="C127" s="40"/>
      <c r="D127" s="41"/>
      <c r="E127" s="42"/>
      <c r="F127" s="42"/>
      <c r="G127" s="43"/>
      <c r="I127" s="74">
        <f>SUM(G128:G148)</f>
        <v>0</v>
      </c>
    </row>
    <row r="128" spans="1:9" ht="41.1" customHeight="1" x14ac:dyDescent="0.2">
      <c r="A128" s="38" t="s">
        <v>488</v>
      </c>
      <c r="B128" s="32" t="s">
        <v>149</v>
      </c>
      <c r="C128" s="33">
        <v>7</v>
      </c>
      <c r="D128" s="109" t="s">
        <v>94</v>
      </c>
      <c r="E128" s="130"/>
      <c r="F128" s="130"/>
      <c r="G128" s="108">
        <f t="shared" ref="G128:G134" si="19">SUM(E128,F128)*C128</f>
        <v>0</v>
      </c>
    </row>
    <row r="129" spans="1:9" ht="41.1" customHeight="1" x14ac:dyDescent="0.2">
      <c r="A129" s="38" t="s">
        <v>489</v>
      </c>
      <c r="B129" s="104" t="s">
        <v>585</v>
      </c>
      <c r="C129" s="33">
        <v>7</v>
      </c>
      <c r="D129" s="109" t="s">
        <v>94</v>
      </c>
      <c r="E129" s="130"/>
      <c r="F129" s="130"/>
      <c r="G129" s="108">
        <f t="shared" si="19"/>
        <v>0</v>
      </c>
    </row>
    <row r="130" spans="1:9" ht="41.1" customHeight="1" x14ac:dyDescent="0.2">
      <c r="A130" s="38" t="s">
        <v>490</v>
      </c>
      <c r="B130" s="104" t="s">
        <v>586</v>
      </c>
      <c r="C130" s="33">
        <v>7</v>
      </c>
      <c r="D130" s="109" t="s">
        <v>94</v>
      </c>
      <c r="E130" s="130"/>
      <c r="F130" s="130"/>
      <c r="G130" s="108">
        <f t="shared" si="19"/>
        <v>0</v>
      </c>
    </row>
    <row r="131" spans="1:9" ht="41.1" customHeight="1" x14ac:dyDescent="0.2">
      <c r="A131" s="38" t="s">
        <v>491</v>
      </c>
      <c r="B131" s="32" t="s">
        <v>587</v>
      </c>
      <c r="C131" s="33">
        <v>7</v>
      </c>
      <c r="D131" s="109" t="s">
        <v>94</v>
      </c>
      <c r="E131" s="130"/>
      <c r="F131" s="130"/>
      <c r="G131" s="108">
        <f t="shared" si="19"/>
        <v>0</v>
      </c>
    </row>
    <row r="132" spans="1:9" ht="41.1" customHeight="1" x14ac:dyDescent="0.2">
      <c r="A132" s="38" t="s">
        <v>492</v>
      </c>
      <c r="B132" s="104" t="s">
        <v>588</v>
      </c>
      <c r="C132" s="33">
        <v>3</v>
      </c>
      <c r="D132" s="109" t="s">
        <v>94</v>
      </c>
      <c r="E132" s="130"/>
      <c r="F132" s="130"/>
      <c r="G132" s="108">
        <f t="shared" si="19"/>
        <v>0</v>
      </c>
    </row>
    <row r="133" spans="1:9" ht="41.1" customHeight="1" x14ac:dyDescent="0.2">
      <c r="A133" s="38" t="s">
        <v>493</v>
      </c>
      <c r="B133" s="104" t="s">
        <v>589</v>
      </c>
      <c r="C133" s="33">
        <v>2</v>
      </c>
      <c r="D133" s="109" t="s">
        <v>94</v>
      </c>
      <c r="E133" s="130"/>
      <c r="F133" s="130"/>
      <c r="G133" s="108">
        <f t="shared" si="19"/>
        <v>0</v>
      </c>
    </row>
    <row r="134" spans="1:9" ht="41.1" customHeight="1" x14ac:dyDescent="0.2">
      <c r="A134" s="38" t="s">
        <v>494</v>
      </c>
      <c r="B134" s="32" t="s">
        <v>590</v>
      </c>
      <c r="C134" s="33">
        <v>2</v>
      </c>
      <c r="D134" s="109" t="s">
        <v>94</v>
      </c>
      <c r="E134" s="130"/>
      <c r="F134" s="130"/>
      <c r="G134" s="108">
        <f t="shared" si="19"/>
        <v>0</v>
      </c>
    </row>
    <row r="135" spans="1:9" ht="15" x14ac:dyDescent="0.2">
      <c r="A135" s="38" t="s">
        <v>495</v>
      </c>
      <c r="B135" s="32" t="s">
        <v>150</v>
      </c>
      <c r="C135" s="33"/>
      <c r="D135" s="109"/>
      <c r="E135" s="34"/>
      <c r="F135" s="34"/>
      <c r="G135" s="37"/>
      <c r="I135" s="74"/>
    </row>
    <row r="136" spans="1:9" ht="41.1" customHeight="1" x14ac:dyDescent="0.2">
      <c r="A136" s="38" t="s">
        <v>496</v>
      </c>
      <c r="B136" s="104" t="s">
        <v>592</v>
      </c>
      <c r="C136" s="33">
        <v>7</v>
      </c>
      <c r="D136" s="109" t="s">
        <v>94</v>
      </c>
      <c r="E136" s="130"/>
      <c r="F136" s="130"/>
      <c r="G136" s="108">
        <f t="shared" ref="G136:G142" si="20">SUM(E136,F136)*C136</f>
        <v>0</v>
      </c>
    </row>
    <row r="137" spans="1:9" ht="41.1" customHeight="1" x14ac:dyDescent="0.2">
      <c r="A137" s="38" t="s">
        <v>497</v>
      </c>
      <c r="B137" s="104" t="s">
        <v>593</v>
      </c>
      <c r="C137" s="33">
        <v>7</v>
      </c>
      <c r="D137" s="109" t="s">
        <v>94</v>
      </c>
      <c r="E137" s="130"/>
      <c r="F137" s="130"/>
      <c r="G137" s="108">
        <f t="shared" si="20"/>
        <v>0</v>
      </c>
    </row>
    <row r="138" spans="1:9" ht="41.1" customHeight="1" x14ac:dyDescent="0.2">
      <c r="A138" s="38" t="s">
        <v>498</v>
      </c>
      <c r="B138" s="104" t="s">
        <v>594</v>
      </c>
      <c r="C138" s="33">
        <v>3</v>
      </c>
      <c r="D138" s="109" t="s">
        <v>94</v>
      </c>
      <c r="E138" s="130"/>
      <c r="F138" s="130"/>
      <c r="G138" s="108">
        <f t="shared" si="20"/>
        <v>0</v>
      </c>
    </row>
    <row r="139" spans="1:9" ht="41.1" customHeight="1" x14ac:dyDescent="0.2">
      <c r="A139" s="38" t="s">
        <v>499</v>
      </c>
      <c r="B139" s="104" t="s">
        <v>596</v>
      </c>
      <c r="C139" s="33">
        <v>7</v>
      </c>
      <c r="D139" s="109" t="s">
        <v>94</v>
      </c>
      <c r="E139" s="130"/>
      <c r="F139" s="130"/>
      <c r="G139" s="108">
        <f t="shared" si="20"/>
        <v>0</v>
      </c>
    </row>
    <row r="140" spans="1:9" ht="41.1" customHeight="1" x14ac:dyDescent="0.2">
      <c r="A140" s="38" t="s">
        <v>500</v>
      </c>
      <c r="B140" s="104" t="s">
        <v>595</v>
      </c>
      <c r="C140" s="33">
        <v>2</v>
      </c>
      <c r="D140" s="109" t="s">
        <v>94</v>
      </c>
      <c r="E140" s="130"/>
      <c r="F140" s="130"/>
      <c r="G140" s="108">
        <f t="shared" si="20"/>
        <v>0</v>
      </c>
    </row>
    <row r="141" spans="1:9" ht="41.1" customHeight="1" x14ac:dyDescent="0.2">
      <c r="A141" s="38" t="s">
        <v>501</v>
      </c>
      <c r="B141" s="104" t="s">
        <v>597</v>
      </c>
      <c r="C141" s="33">
        <v>2</v>
      </c>
      <c r="D141" s="109" t="s">
        <v>94</v>
      </c>
      <c r="E141" s="130"/>
      <c r="F141" s="130"/>
      <c r="G141" s="108">
        <f t="shared" si="20"/>
        <v>0</v>
      </c>
    </row>
    <row r="142" spans="1:9" ht="41.1" customHeight="1" x14ac:dyDescent="0.2">
      <c r="A142" s="38" t="s">
        <v>502</v>
      </c>
      <c r="B142" s="32" t="s">
        <v>591</v>
      </c>
      <c r="C142" s="33">
        <v>1</v>
      </c>
      <c r="D142" s="109" t="s">
        <v>95</v>
      </c>
      <c r="E142" s="130"/>
      <c r="F142" s="130"/>
      <c r="G142" s="108">
        <f t="shared" si="20"/>
        <v>0</v>
      </c>
    </row>
    <row r="143" spans="1:9" ht="15" x14ac:dyDescent="0.2">
      <c r="A143" s="38" t="s">
        <v>503</v>
      </c>
      <c r="B143" s="32" t="s">
        <v>151</v>
      </c>
      <c r="C143" s="33"/>
      <c r="D143" s="109"/>
      <c r="E143" s="34"/>
      <c r="F143" s="34"/>
      <c r="G143" s="37"/>
    </row>
    <row r="144" spans="1:9" ht="41.1" customHeight="1" x14ac:dyDescent="0.2">
      <c r="A144" s="38" t="s">
        <v>504</v>
      </c>
      <c r="B144" s="104" t="s">
        <v>602</v>
      </c>
      <c r="C144" s="33">
        <v>1</v>
      </c>
      <c r="D144" s="109" t="s">
        <v>94</v>
      </c>
      <c r="E144" s="130"/>
      <c r="F144" s="130"/>
      <c r="G144" s="108">
        <f t="shared" ref="G144:G148" si="21">SUM(E144,F144)*C144</f>
        <v>0</v>
      </c>
    </row>
    <row r="145" spans="1:9" ht="41.1" customHeight="1" x14ac:dyDescent="0.2">
      <c r="A145" s="38" t="s">
        <v>505</v>
      </c>
      <c r="B145" s="104" t="s">
        <v>600</v>
      </c>
      <c r="C145" s="33">
        <v>1</v>
      </c>
      <c r="D145" s="109" t="s">
        <v>94</v>
      </c>
      <c r="E145" s="130"/>
      <c r="F145" s="130"/>
      <c r="G145" s="108">
        <f t="shared" si="21"/>
        <v>0</v>
      </c>
    </row>
    <row r="146" spans="1:9" ht="41.1" customHeight="1" x14ac:dyDescent="0.2">
      <c r="A146" s="38" t="s">
        <v>506</v>
      </c>
      <c r="B146" s="104" t="s">
        <v>601</v>
      </c>
      <c r="C146" s="33">
        <v>6</v>
      </c>
      <c r="D146" s="109" t="s">
        <v>94</v>
      </c>
      <c r="E146" s="130"/>
      <c r="F146" s="130"/>
      <c r="G146" s="108">
        <f t="shared" si="21"/>
        <v>0</v>
      </c>
    </row>
    <row r="147" spans="1:9" ht="41.1" customHeight="1" x14ac:dyDescent="0.2">
      <c r="A147" s="38" t="s">
        <v>507</v>
      </c>
      <c r="B147" s="104" t="s">
        <v>599</v>
      </c>
      <c r="C147" s="33">
        <v>6</v>
      </c>
      <c r="D147" s="109" t="s">
        <v>94</v>
      </c>
      <c r="E147" s="130"/>
      <c r="F147" s="130"/>
      <c r="G147" s="108">
        <f t="shared" si="21"/>
        <v>0</v>
      </c>
    </row>
    <row r="148" spans="1:9" ht="41.1" customHeight="1" x14ac:dyDescent="0.2">
      <c r="A148" s="45" t="s">
        <v>508</v>
      </c>
      <c r="B148" s="46" t="s">
        <v>598</v>
      </c>
      <c r="C148" s="47">
        <v>2</v>
      </c>
      <c r="D148" s="112" t="s">
        <v>94</v>
      </c>
      <c r="E148" s="48" t="s">
        <v>26</v>
      </c>
      <c r="F148" s="131"/>
      <c r="G148" s="113">
        <f t="shared" si="21"/>
        <v>0</v>
      </c>
    </row>
    <row r="149" spans="1:9" ht="15" x14ac:dyDescent="0.2">
      <c r="A149" s="22" t="s">
        <v>45</v>
      </c>
      <c r="B149" s="23" t="s">
        <v>152</v>
      </c>
      <c r="C149" s="24"/>
      <c r="D149" s="24"/>
      <c r="E149" s="24"/>
      <c r="F149" s="24"/>
      <c r="G149" s="24"/>
      <c r="I149" s="74">
        <f>SUM(G151:G160)</f>
        <v>0</v>
      </c>
    </row>
    <row r="150" spans="1:9" ht="15" x14ac:dyDescent="0.2">
      <c r="A150" s="17" t="s">
        <v>93</v>
      </c>
      <c r="B150" s="21" t="s">
        <v>153</v>
      </c>
      <c r="C150" s="18"/>
      <c r="D150" s="19"/>
      <c r="E150" s="20"/>
      <c r="F150" s="20"/>
      <c r="G150" s="20"/>
    </row>
    <row r="151" spans="1:9" ht="41.1" customHeight="1" x14ac:dyDescent="0.2">
      <c r="A151" s="16" t="s">
        <v>12</v>
      </c>
      <c r="B151" s="114" t="s">
        <v>603</v>
      </c>
      <c r="C151" s="101">
        <v>22</v>
      </c>
      <c r="D151" s="115" t="s">
        <v>22</v>
      </c>
      <c r="E151" s="132"/>
      <c r="F151" s="132"/>
      <c r="G151" s="116">
        <f t="shared" ref="G151:G160" si="22">SUM(E151,F151)*C151</f>
        <v>0</v>
      </c>
    </row>
    <row r="152" spans="1:9" ht="41.1" customHeight="1" x14ac:dyDescent="0.2">
      <c r="A152" s="16" t="s">
        <v>13</v>
      </c>
      <c r="B152" s="114" t="s">
        <v>604</v>
      </c>
      <c r="C152" s="101">
        <v>1</v>
      </c>
      <c r="D152" s="115" t="s">
        <v>94</v>
      </c>
      <c r="E152" s="132"/>
      <c r="F152" s="132"/>
      <c r="G152" s="116">
        <f t="shared" si="22"/>
        <v>0</v>
      </c>
    </row>
    <row r="153" spans="1:9" ht="41.1" customHeight="1" x14ac:dyDescent="0.2">
      <c r="A153" s="16" t="s">
        <v>28</v>
      </c>
      <c r="B153" s="114" t="s">
        <v>605</v>
      </c>
      <c r="C153" s="101">
        <v>7</v>
      </c>
      <c r="D153" s="115" t="s">
        <v>41</v>
      </c>
      <c r="E153" s="132"/>
      <c r="F153" s="132"/>
      <c r="G153" s="116">
        <f t="shared" si="22"/>
        <v>0</v>
      </c>
    </row>
    <row r="154" spans="1:9" ht="41.1" customHeight="1" x14ac:dyDescent="0.2">
      <c r="A154" s="16" t="s">
        <v>30</v>
      </c>
      <c r="B154" s="114" t="s">
        <v>606</v>
      </c>
      <c r="C154" s="101">
        <v>20</v>
      </c>
      <c r="D154" s="115" t="s">
        <v>22</v>
      </c>
      <c r="E154" s="132"/>
      <c r="F154" s="132"/>
      <c r="G154" s="116">
        <f t="shared" si="22"/>
        <v>0</v>
      </c>
    </row>
    <row r="155" spans="1:9" ht="41.1" customHeight="1" x14ac:dyDescent="0.2">
      <c r="A155" s="16" t="s">
        <v>47</v>
      </c>
      <c r="B155" s="114" t="s">
        <v>607</v>
      </c>
      <c r="C155" s="101">
        <v>7</v>
      </c>
      <c r="D155" s="115" t="s">
        <v>94</v>
      </c>
      <c r="E155" s="132"/>
      <c r="F155" s="132"/>
      <c r="G155" s="116">
        <f t="shared" si="22"/>
        <v>0</v>
      </c>
    </row>
    <row r="156" spans="1:9" ht="41.1" customHeight="1" x14ac:dyDescent="0.2">
      <c r="A156" s="16" t="s">
        <v>48</v>
      </c>
      <c r="B156" s="114" t="s">
        <v>611</v>
      </c>
      <c r="C156" s="117">
        <v>2</v>
      </c>
      <c r="D156" s="118" t="s">
        <v>58</v>
      </c>
      <c r="E156" s="133"/>
      <c r="F156" s="133"/>
      <c r="G156" s="116">
        <f t="shared" si="22"/>
        <v>0</v>
      </c>
    </row>
    <row r="157" spans="1:9" ht="41.1" customHeight="1" x14ac:dyDescent="0.2">
      <c r="A157" s="16" t="s">
        <v>49</v>
      </c>
      <c r="B157" s="114" t="s">
        <v>612</v>
      </c>
      <c r="C157" s="117">
        <v>2</v>
      </c>
      <c r="D157" s="118" t="s">
        <v>58</v>
      </c>
      <c r="E157" s="133"/>
      <c r="F157" s="133"/>
      <c r="G157" s="116">
        <f t="shared" si="22"/>
        <v>0</v>
      </c>
    </row>
    <row r="158" spans="1:9" ht="41.1" customHeight="1" x14ac:dyDescent="0.2">
      <c r="A158" s="16" t="s">
        <v>63</v>
      </c>
      <c r="B158" s="114" t="s">
        <v>608</v>
      </c>
      <c r="C158" s="101">
        <v>2</v>
      </c>
      <c r="D158" s="115" t="s">
        <v>95</v>
      </c>
      <c r="E158" s="132"/>
      <c r="F158" s="132"/>
      <c r="G158" s="116">
        <f t="shared" si="22"/>
        <v>0</v>
      </c>
    </row>
    <row r="159" spans="1:9" ht="41.1" customHeight="1" x14ac:dyDescent="0.2">
      <c r="A159" s="16" t="s">
        <v>64</v>
      </c>
      <c r="B159" s="114" t="s">
        <v>609</v>
      </c>
      <c r="C159" s="101">
        <v>2</v>
      </c>
      <c r="D159" s="115" t="s">
        <v>94</v>
      </c>
      <c r="E159" s="133"/>
      <c r="F159" s="133"/>
      <c r="G159" s="116">
        <f t="shared" si="22"/>
        <v>0</v>
      </c>
    </row>
    <row r="160" spans="1:9" ht="41.1" customHeight="1" x14ac:dyDescent="0.2">
      <c r="A160" s="16" t="s">
        <v>65</v>
      </c>
      <c r="B160" s="114" t="s">
        <v>610</v>
      </c>
      <c r="C160" s="101">
        <v>2</v>
      </c>
      <c r="D160" s="115" t="s">
        <v>94</v>
      </c>
      <c r="E160" s="133"/>
      <c r="F160" s="133"/>
      <c r="G160" s="116">
        <f t="shared" si="22"/>
        <v>0</v>
      </c>
    </row>
    <row r="161" spans="1:9" ht="15" x14ac:dyDescent="0.2">
      <c r="A161" s="17">
        <v>2</v>
      </c>
      <c r="B161" s="21" t="s">
        <v>154</v>
      </c>
      <c r="C161" s="18"/>
      <c r="D161" s="19"/>
      <c r="E161" s="20"/>
      <c r="F161" s="20"/>
      <c r="G161" s="20"/>
      <c r="I161" s="74">
        <f>SUM(G162:G163)</f>
        <v>0</v>
      </c>
    </row>
    <row r="162" spans="1:9" ht="41.1" customHeight="1" x14ac:dyDescent="0.2">
      <c r="A162" s="16" t="s">
        <v>24</v>
      </c>
      <c r="B162" s="14" t="s">
        <v>614</v>
      </c>
      <c r="C162" s="101">
        <v>6</v>
      </c>
      <c r="D162" s="115" t="s">
        <v>22</v>
      </c>
      <c r="E162" s="132"/>
      <c r="F162" s="132"/>
      <c r="G162" s="116">
        <f t="shared" ref="G162:G163" si="23">SUM(E162,F162)*C162</f>
        <v>0</v>
      </c>
    </row>
    <row r="163" spans="1:9" ht="41.1" customHeight="1" x14ac:dyDescent="0.2">
      <c r="A163" s="16" t="s">
        <v>25</v>
      </c>
      <c r="B163" s="14" t="s">
        <v>613</v>
      </c>
      <c r="C163" s="101">
        <v>20</v>
      </c>
      <c r="D163" s="115" t="s">
        <v>22</v>
      </c>
      <c r="E163" s="132"/>
      <c r="F163" s="132"/>
      <c r="G163" s="116">
        <f t="shared" si="23"/>
        <v>0</v>
      </c>
    </row>
    <row r="164" spans="1:9" ht="15" x14ac:dyDescent="0.2">
      <c r="A164" s="17">
        <v>3</v>
      </c>
      <c r="B164" s="21" t="s">
        <v>155</v>
      </c>
      <c r="C164" s="18"/>
      <c r="D164" s="19"/>
      <c r="E164" s="20"/>
      <c r="F164" s="20"/>
      <c r="G164" s="20"/>
      <c r="I164" s="74">
        <f>SUM(G165:G174)</f>
        <v>0</v>
      </c>
    </row>
    <row r="165" spans="1:9" ht="41.1" customHeight="1" x14ac:dyDescent="0.2">
      <c r="A165" s="16" t="s">
        <v>27</v>
      </c>
      <c r="B165" s="119" t="s">
        <v>615</v>
      </c>
      <c r="C165" s="101">
        <v>1</v>
      </c>
      <c r="D165" s="115" t="s">
        <v>41</v>
      </c>
      <c r="E165" s="132"/>
      <c r="F165" s="132"/>
      <c r="G165" s="116">
        <f t="shared" ref="G165" si="24">SUM(E165,F165)*C165</f>
        <v>0</v>
      </c>
    </row>
    <row r="166" spans="1:9" ht="15" customHeight="1" x14ac:dyDescent="0.2">
      <c r="A166" s="16" t="s">
        <v>33</v>
      </c>
      <c r="B166" s="14" t="s">
        <v>156</v>
      </c>
      <c r="C166" s="172">
        <v>1</v>
      </c>
      <c r="D166" s="173" t="s">
        <v>157</v>
      </c>
      <c r="E166" s="174"/>
      <c r="F166" s="174"/>
      <c r="G166" s="175">
        <f t="shared" ref="G166" si="25">SUM(E166,F166)*C166</f>
        <v>0</v>
      </c>
    </row>
    <row r="167" spans="1:9" ht="15" x14ac:dyDescent="0.2">
      <c r="A167" s="16"/>
      <c r="B167" s="14" t="s">
        <v>158</v>
      </c>
      <c r="C167" s="172"/>
      <c r="D167" s="173"/>
      <c r="E167" s="174"/>
      <c r="F167" s="174"/>
      <c r="G167" s="175"/>
    </row>
    <row r="168" spans="1:9" ht="15" x14ac:dyDescent="0.2">
      <c r="A168" s="16"/>
      <c r="B168" s="14" t="s">
        <v>159</v>
      </c>
      <c r="C168" s="172"/>
      <c r="D168" s="173"/>
      <c r="E168" s="174"/>
      <c r="F168" s="174"/>
      <c r="G168" s="175"/>
    </row>
    <row r="169" spans="1:9" ht="15" x14ac:dyDescent="0.2">
      <c r="A169" s="16"/>
      <c r="B169" s="14" t="s">
        <v>160</v>
      </c>
      <c r="C169" s="172"/>
      <c r="D169" s="173"/>
      <c r="E169" s="174"/>
      <c r="F169" s="174"/>
      <c r="G169" s="175"/>
    </row>
    <row r="170" spans="1:9" ht="15" x14ac:dyDescent="0.2">
      <c r="A170" s="16"/>
      <c r="B170" s="14" t="s">
        <v>161</v>
      </c>
      <c r="C170" s="172"/>
      <c r="D170" s="173"/>
      <c r="E170" s="174"/>
      <c r="F170" s="174"/>
      <c r="G170" s="175"/>
    </row>
    <row r="171" spans="1:9" ht="15" x14ac:dyDescent="0.2">
      <c r="A171" s="16"/>
      <c r="B171" s="14" t="s">
        <v>162</v>
      </c>
      <c r="C171" s="172"/>
      <c r="D171" s="173"/>
      <c r="E171" s="174"/>
      <c r="F171" s="174"/>
      <c r="G171" s="175"/>
    </row>
    <row r="172" spans="1:9" ht="15" x14ac:dyDescent="0.2">
      <c r="A172" s="16"/>
      <c r="B172" s="14" t="s">
        <v>163</v>
      </c>
      <c r="C172" s="172"/>
      <c r="D172" s="173"/>
      <c r="E172" s="174"/>
      <c r="F172" s="174"/>
      <c r="G172" s="175"/>
    </row>
    <row r="173" spans="1:9" ht="41.1" customHeight="1" x14ac:dyDescent="0.2">
      <c r="A173" s="16" t="s">
        <v>55</v>
      </c>
      <c r="B173" s="14" t="s">
        <v>50</v>
      </c>
      <c r="C173" s="101">
        <v>1</v>
      </c>
      <c r="D173" s="115" t="s">
        <v>142</v>
      </c>
      <c r="E173" s="132"/>
      <c r="F173" s="132"/>
      <c r="G173" s="116">
        <f t="shared" ref="G173:G174" si="26">SUM(E173,F173)*C173</f>
        <v>0</v>
      </c>
    </row>
    <row r="174" spans="1:9" ht="41.1" customHeight="1" x14ac:dyDescent="0.2">
      <c r="A174" s="16" t="s">
        <v>56</v>
      </c>
      <c r="B174" s="14" t="s">
        <v>164</v>
      </c>
      <c r="C174" s="101">
        <v>1</v>
      </c>
      <c r="D174" s="115" t="s">
        <v>142</v>
      </c>
      <c r="E174" s="132"/>
      <c r="F174" s="132"/>
      <c r="G174" s="116">
        <f t="shared" si="26"/>
        <v>0</v>
      </c>
    </row>
    <row r="175" spans="1:9" ht="15" x14ac:dyDescent="0.2">
      <c r="A175" s="22" t="s">
        <v>165</v>
      </c>
      <c r="B175" s="23" t="s">
        <v>155</v>
      </c>
      <c r="C175" s="24"/>
      <c r="D175" s="24"/>
      <c r="E175" s="24"/>
      <c r="F175" s="24"/>
      <c r="G175" s="24"/>
      <c r="I175" s="74">
        <f>SUM(G177:G178)</f>
        <v>0</v>
      </c>
    </row>
    <row r="176" spans="1:9" ht="15" x14ac:dyDescent="0.2">
      <c r="A176" s="17">
        <v>1</v>
      </c>
      <c r="B176" s="21" t="s">
        <v>166</v>
      </c>
      <c r="C176" s="18"/>
      <c r="D176" s="19"/>
      <c r="E176" s="20"/>
      <c r="F176" s="20"/>
      <c r="G176" s="20"/>
    </row>
    <row r="177" spans="1:9" ht="41.1" customHeight="1" x14ac:dyDescent="0.2">
      <c r="A177" s="16" t="s">
        <v>12</v>
      </c>
      <c r="B177" s="119" t="s">
        <v>616</v>
      </c>
      <c r="C177" s="101">
        <v>2</v>
      </c>
      <c r="D177" s="115" t="s">
        <v>41</v>
      </c>
      <c r="E177" s="132"/>
      <c r="F177" s="132"/>
      <c r="G177" s="116">
        <f t="shared" ref="G177:G178" si="27">SUM(E177,F177)*C177</f>
        <v>0</v>
      </c>
    </row>
    <row r="178" spans="1:9" ht="41.1" customHeight="1" x14ac:dyDescent="0.2">
      <c r="A178" s="16" t="s">
        <v>13</v>
      </c>
      <c r="B178" s="119" t="s">
        <v>617</v>
      </c>
      <c r="C178" s="117">
        <v>2</v>
      </c>
      <c r="D178" s="115" t="s">
        <v>41</v>
      </c>
      <c r="E178" s="133"/>
      <c r="F178" s="133"/>
      <c r="G178" s="116">
        <f t="shared" si="27"/>
        <v>0</v>
      </c>
    </row>
    <row r="179" spans="1:9" ht="15" x14ac:dyDescent="0.2">
      <c r="A179" s="17">
        <v>2</v>
      </c>
      <c r="B179" s="21" t="s">
        <v>167</v>
      </c>
      <c r="C179" s="18"/>
      <c r="D179" s="19"/>
      <c r="E179" s="20"/>
      <c r="F179" s="20"/>
      <c r="G179" s="20"/>
      <c r="I179" s="74">
        <f>SUM(G181:G191)</f>
        <v>0</v>
      </c>
    </row>
    <row r="180" spans="1:9" ht="15" x14ac:dyDescent="0.2">
      <c r="A180" s="16" t="s">
        <v>24</v>
      </c>
      <c r="B180" s="14" t="s">
        <v>168</v>
      </c>
      <c r="C180" s="101"/>
      <c r="D180" s="115"/>
      <c r="E180" s="102"/>
      <c r="F180" s="102"/>
      <c r="G180" s="15"/>
    </row>
    <row r="181" spans="1:9" ht="41.1" customHeight="1" x14ac:dyDescent="0.2">
      <c r="A181" s="16" t="s">
        <v>169</v>
      </c>
      <c r="B181" s="119" t="s">
        <v>618</v>
      </c>
      <c r="C181" s="101">
        <v>17</v>
      </c>
      <c r="D181" s="115" t="s">
        <v>41</v>
      </c>
      <c r="E181" s="132"/>
      <c r="F181" s="132"/>
      <c r="G181" s="116">
        <f t="shared" ref="G181:G182" si="28">SUM(E181,F181)*C181</f>
        <v>0</v>
      </c>
    </row>
    <row r="182" spans="1:9" ht="41.1" customHeight="1" x14ac:dyDescent="0.2">
      <c r="A182" s="16" t="s">
        <v>170</v>
      </c>
      <c r="B182" s="119" t="s">
        <v>619</v>
      </c>
      <c r="C182" s="101">
        <v>4</v>
      </c>
      <c r="D182" s="115" t="s">
        <v>41</v>
      </c>
      <c r="E182" s="132"/>
      <c r="F182" s="132"/>
      <c r="G182" s="116">
        <f t="shared" si="28"/>
        <v>0</v>
      </c>
    </row>
    <row r="183" spans="1:9" ht="15" x14ac:dyDescent="0.2">
      <c r="A183" s="16" t="s">
        <v>25</v>
      </c>
      <c r="B183" s="119" t="s">
        <v>623</v>
      </c>
      <c r="C183" s="101"/>
      <c r="D183" s="115"/>
      <c r="E183" s="102"/>
      <c r="F183" s="102"/>
      <c r="G183" s="15"/>
    </row>
    <row r="184" spans="1:9" ht="41.1" customHeight="1" x14ac:dyDescent="0.2">
      <c r="A184" s="16" t="s">
        <v>171</v>
      </c>
      <c r="B184" s="14" t="s">
        <v>621</v>
      </c>
      <c r="C184" s="101">
        <v>14</v>
      </c>
      <c r="D184" s="115" t="s">
        <v>41</v>
      </c>
      <c r="E184" s="132"/>
      <c r="F184" s="132"/>
      <c r="G184" s="116">
        <f t="shared" ref="G184" si="29">SUM(E184,F184)*C184</f>
        <v>0</v>
      </c>
    </row>
    <row r="185" spans="1:9" ht="15" x14ac:dyDescent="0.2">
      <c r="A185" s="16" t="s">
        <v>29</v>
      </c>
      <c r="B185" s="119" t="s">
        <v>622</v>
      </c>
      <c r="C185" s="101"/>
      <c r="D185" s="115"/>
      <c r="E185" s="102"/>
      <c r="F185" s="102"/>
      <c r="G185" s="15"/>
    </row>
    <row r="186" spans="1:9" ht="41.1" customHeight="1" x14ac:dyDescent="0.2">
      <c r="A186" s="16" t="s">
        <v>172</v>
      </c>
      <c r="B186" s="14" t="s">
        <v>620</v>
      </c>
      <c r="C186" s="101">
        <v>8</v>
      </c>
      <c r="D186" s="115" t="s">
        <v>41</v>
      </c>
      <c r="E186" s="132"/>
      <c r="F186" s="132"/>
      <c r="G186" s="116">
        <f t="shared" ref="G186" si="30">SUM(E186,F186)*C186</f>
        <v>0</v>
      </c>
    </row>
    <row r="187" spans="1:9" ht="15" x14ac:dyDescent="0.2">
      <c r="A187" s="16" t="s">
        <v>51</v>
      </c>
      <c r="B187" s="119" t="s">
        <v>625</v>
      </c>
      <c r="C187" s="101"/>
      <c r="D187" s="115"/>
      <c r="E187" s="102"/>
      <c r="F187" s="102"/>
      <c r="G187" s="116"/>
    </row>
    <row r="188" spans="1:9" ht="41.1" customHeight="1" x14ac:dyDescent="0.2">
      <c r="A188" s="16" t="s">
        <v>624</v>
      </c>
      <c r="B188" s="14" t="s">
        <v>626</v>
      </c>
      <c r="C188" s="101">
        <v>6</v>
      </c>
      <c r="D188" s="115" t="s">
        <v>41</v>
      </c>
      <c r="E188" s="132"/>
      <c r="F188" s="132"/>
      <c r="G188" s="116">
        <f t="shared" ref="G188" si="31">SUM(E188,F188)*C188</f>
        <v>0</v>
      </c>
    </row>
    <row r="189" spans="1:9" ht="15" x14ac:dyDescent="0.2">
      <c r="A189" s="16" t="s">
        <v>68</v>
      </c>
      <c r="B189" s="14" t="s">
        <v>173</v>
      </c>
      <c r="C189" s="101" t="s">
        <v>174</v>
      </c>
      <c r="D189" s="115" t="s">
        <v>174</v>
      </c>
      <c r="E189" s="102"/>
      <c r="F189" s="102"/>
      <c r="G189" s="15"/>
    </row>
    <row r="190" spans="1:9" ht="41.1" customHeight="1" x14ac:dyDescent="0.2">
      <c r="A190" s="16" t="s">
        <v>175</v>
      </c>
      <c r="B190" s="14" t="s">
        <v>627</v>
      </c>
      <c r="C190" s="101">
        <v>13</v>
      </c>
      <c r="D190" s="115" t="s">
        <v>41</v>
      </c>
      <c r="E190" s="132"/>
      <c r="F190" s="132"/>
      <c r="G190" s="116">
        <f t="shared" ref="G190:G191" si="32">SUM(E190,F190)*C190</f>
        <v>0</v>
      </c>
    </row>
    <row r="191" spans="1:9" ht="41.1" customHeight="1" x14ac:dyDescent="0.2">
      <c r="A191" s="16" t="s">
        <v>176</v>
      </c>
      <c r="B191" s="14" t="s">
        <v>628</v>
      </c>
      <c r="C191" s="101">
        <v>6</v>
      </c>
      <c r="D191" s="115" t="s">
        <v>41</v>
      </c>
      <c r="E191" s="132"/>
      <c r="F191" s="132"/>
      <c r="G191" s="116">
        <f t="shared" si="32"/>
        <v>0</v>
      </c>
    </row>
    <row r="192" spans="1:9" ht="15" x14ac:dyDescent="0.2">
      <c r="A192" s="22" t="s">
        <v>177</v>
      </c>
      <c r="B192" s="23" t="s">
        <v>178</v>
      </c>
      <c r="C192" s="24"/>
      <c r="D192" s="24"/>
      <c r="E192" s="24"/>
      <c r="F192" s="24"/>
      <c r="G192" s="24"/>
      <c r="I192" s="74">
        <f>SUM(G194:G196)</f>
        <v>0</v>
      </c>
    </row>
    <row r="193" spans="1:9" ht="15" x14ac:dyDescent="0.2">
      <c r="A193" s="17">
        <v>1</v>
      </c>
      <c r="B193" s="21" t="s">
        <v>179</v>
      </c>
      <c r="C193" s="101"/>
      <c r="D193" s="115"/>
      <c r="E193" s="102"/>
      <c r="F193" s="102"/>
      <c r="G193" s="15"/>
    </row>
    <row r="194" spans="1:9" ht="41.1" customHeight="1" x14ac:dyDescent="0.2">
      <c r="A194" s="16" t="s">
        <v>12</v>
      </c>
      <c r="B194" s="114" t="s">
        <v>629</v>
      </c>
      <c r="C194" s="101">
        <v>10</v>
      </c>
      <c r="D194" s="115" t="s">
        <v>41</v>
      </c>
      <c r="E194" s="132"/>
      <c r="F194" s="132"/>
      <c r="G194" s="116">
        <f t="shared" ref="G194:G196" si="33">SUM(E194,F194)*C194</f>
        <v>0</v>
      </c>
    </row>
    <row r="195" spans="1:9" ht="41.1" customHeight="1" x14ac:dyDescent="0.2">
      <c r="A195" s="16" t="s">
        <v>13</v>
      </c>
      <c r="B195" s="114" t="s">
        <v>630</v>
      </c>
      <c r="C195" s="117">
        <v>8</v>
      </c>
      <c r="D195" s="118" t="s">
        <v>432</v>
      </c>
      <c r="E195" s="133"/>
      <c r="F195" s="133"/>
      <c r="G195" s="116">
        <f t="shared" si="33"/>
        <v>0</v>
      </c>
    </row>
    <row r="196" spans="1:9" ht="41.1" customHeight="1" x14ac:dyDescent="0.2">
      <c r="A196" s="16" t="s">
        <v>28</v>
      </c>
      <c r="B196" s="114" t="s">
        <v>631</v>
      </c>
      <c r="C196" s="101">
        <v>1</v>
      </c>
      <c r="D196" s="115" t="s">
        <v>41</v>
      </c>
      <c r="E196" s="132"/>
      <c r="F196" s="132"/>
      <c r="G196" s="116">
        <f t="shared" si="33"/>
        <v>0</v>
      </c>
    </row>
    <row r="197" spans="1:9" ht="15" x14ac:dyDescent="0.2">
      <c r="A197" s="22" t="s">
        <v>180</v>
      </c>
      <c r="B197" s="23" t="s">
        <v>32</v>
      </c>
      <c r="C197" s="24"/>
      <c r="D197" s="24"/>
      <c r="E197" s="24"/>
      <c r="F197" s="24"/>
      <c r="G197" s="24"/>
      <c r="I197" s="74">
        <f>SUM(G198:G199)</f>
        <v>0</v>
      </c>
    </row>
    <row r="198" spans="1:9" ht="41.1" customHeight="1" x14ac:dyDescent="0.2">
      <c r="A198" s="16" t="s">
        <v>93</v>
      </c>
      <c r="B198" s="114" t="s">
        <v>632</v>
      </c>
      <c r="C198" s="101">
        <v>4</v>
      </c>
      <c r="D198" s="115" t="s">
        <v>633</v>
      </c>
      <c r="E198" s="102" t="s">
        <v>26</v>
      </c>
      <c r="F198" s="132"/>
      <c r="G198" s="116">
        <f t="shared" ref="G198:G199" si="34">SUM(E198,F198)*C198</f>
        <v>0</v>
      </c>
    </row>
    <row r="199" spans="1:9" ht="41.1" customHeight="1" x14ac:dyDescent="0.2">
      <c r="A199" s="16" t="s">
        <v>108</v>
      </c>
      <c r="B199" s="114" t="s">
        <v>634</v>
      </c>
      <c r="C199" s="101">
        <v>600</v>
      </c>
      <c r="D199" s="115" t="s">
        <v>22</v>
      </c>
      <c r="E199" s="132"/>
      <c r="F199" s="132"/>
      <c r="G199" s="116">
        <f t="shared" si="34"/>
        <v>0</v>
      </c>
    </row>
    <row r="200" spans="1:9" ht="15" x14ac:dyDescent="0.2">
      <c r="A200" s="22" t="s">
        <v>181</v>
      </c>
      <c r="B200" s="23" t="s">
        <v>183</v>
      </c>
      <c r="C200" s="24"/>
      <c r="D200" s="24"/>
      <c r="E200" s="24"/>
      <c r="F200" s="24"/>
      <c r="G200" s="24"/>
      <c r="I200" s="75">
        <f>SUM(G201:G208)</f>
        <v>0</v>
      </c>
    </row>
    <row r="201" spans="1:9" ht="41.1" customHeight="1" x14ac:dyDescent="0.2">
      <c r="A201" s="16">
        <v>1</v>
      </c>
      <c r="B201" s="14" t="s">
        <v>635</v>
      </c>
      <c r="C201" s="101">
        <v>9</v>
      </c>
      <c r="D201" s="115" t="s">
        <v>41</v>
      </c>
      <c r="E201" s="132"/>
      <c r="F201" s="132"/>
      <c r="G201" s="116">
        <f t="shared" ref="G201:G208" si="35">SUM(E201,F201)*C201</f>
        <v>0</v>
      </c>
    </row>
    <row r="202" spans="1:9" ht="41.1" customHeight="1" x14ac:dyDescent="0.2">
      <c r="A202" s="16">
        <v>2</v>
      </c>
      <c r="B202" s="114" t="s">
        <v>636</v>
      </c>
      <c r="C202" s="101">
        <v>21</v>
      </c>
      <c r="D202" s="115" t="s">
        <v>41</v>
      </c>
      <c r="E202" s="132"/>
      <c r="F202" s="132"/>
      <c r="G202" s="116">
        <f t="shared" si="35"/>
        <v>0</v>
      </c>
    </row>
    <row r="203" spans="1:9" ht="41.1" customHeight="1" x14ac:dyDescent="0.2">
      <c r="A203" s="16">
        <v>3</v>
      </c>
      <c r="B203" s="114" t="s">
        <v>637</v>
      </c>
      <c r="C203" s="101">
        <v>1</v>
      </c>
      <c r="D203" s="115" t="s">
        <v>41</v>
      </c>
      <c r="E203" s="132"/>
      <c r="F203" s="132"/>
      <c r="G203" s="116">
        <f t="shared" si="35"/>
        <v>0</v>
      </c>
    </row>
    <row r="204" spans="1:9" ht="41.1" customHeight="1" x14ac:dyDescent="0.2">
      <c r="A204" s="16">
        <v>4</v>
      </c>
      <c r="B204" s="14" t="s">
        <v>638</v>
      </c>
      <c r="C204" s="101">
        <v>16</v>
      </c>
      <c r="D204" s="115" t="s">
        <v>41</v>
      </c>
      <c r="E204" s="132"/>
      <c r="F204" s="132"/>
      <c r="G204" s="116">
        <f t="shared" si="35"/>
        <v>0</v>
      </c>
    </row>
    <row r="205" spans="1:9" ht="41.1" customHeight="1" x14ac:dyDescent="0.2">
      <c r="A205" s="16">
        <v>5</v>
      </c>
      <c r="B205" s="14" t="s">
        <v>742</v>
      </c>
      <c r="C205" s="101">
        <v>2</v>
      </c>
      <c r="D205" s="115" t="s">
        <v>41</v>
      </c>
      <c r="E205" s="132"/>
      <c r="F205" s="132"/>
      <c r="G205" s="116">
        <f t="shared" si="35"/>
        <v>0</v>
      </c>
    </row>
    <row r="206" spans="1:9" ht="41.1" customHeight="1" x14ac:dyDescent="0.2">
      <c r="A206" s="16">
        <v>6</v>
      </c>
      <c r="B206" s="14" t="s">
        <v>743</v>
      </c>
      <c r="C206" s="101">
        <v>8</v>
      </c>
      <c r="D206" s="115" t="s">
        <v>41</v>
      </c>
      <c r="E206" s="132"/>
      <c r="F206" s="132"/>
      <c r="G206" s="116">
        <f t="shared" si="35"/>
        <v>0</v>
      </c>
    </row>
    <row r="207" spans="1:9" ht="41.1" customHeight="1" x14ac:dyDescent="0.2">
      <c r="A207" s="16">
        <v>7</v>
      </c>
      <c r="B207" s="114" t="s">
        <v>639</v>
      </c>
      <c r="C207" s="101">
        <v>1</v>
      </c>
      <c r="D207" s="115" t="s">
        <v>41</v>
      </c>
      <c r="E207" s="132"/>
      <c r="F207" s="132"/>
      <c r="G207" s="116">
        <f t="shared" si="35"/>
        <v>0</v>
      </c>
    </row>
    <row r="208" spans="1:9" ht="41.1" customHeight="1" x14ac:dyDescent="0.2">
      <c r="A208" s="49">
        <v>8</v>
      </c>
      <c r="B208" s="120" t="s">
        <v>362</v>
      </c>
      <c r="C208" s="50">
        <v>1</v>
      </c>
      <c r="D208" s="121" t="s">
        <v>41</v>
      </c>
      <c r="E208" s="134"/>
      <c r="F208" s="134"/>
      <c r="G208" s="122">
        <f t="shared" si="35"/>
        <v>0</v>
      </c>
    </row>
    <row r="209" spans="1:9" ht="15" x14ac:dyDescent="0.2">
      <c r="A209" s="51"/>
      <c r="B209" s="99" t="s">
        <v>774</v>
      </c>
      <c r="C209" s="70"/>
      <c r="D209" s="70"/>
      <c r="E209" s="99">
        <f>SUMPRODUCT(C17:C208,E17:E208)</f>
        <v>0</v>
      </c>
      <c r="F209" s="99">
        <f>SUMPRODUCT(C17:C208,F17:F208)</f>
        <v>0</v>
      </c>
      <c r="G209" s="99">
        <f>SUM(G17:G208)</f>
        <v>0</v>
      </c>
    </row>
    <row r="210" spans="1:9" ht="15" x14ac:dyDescent="0.2">
      <c r="A210" s="22" t="s">
        <v>182</v>
      </c>
      <c r="B210" s="23" t="s">
        <v>510</v>
      </c>
      <c r="C210" s="24"/>
      <c r="D210" s="24"/>
      <c r="E210" s="24"/>
      <c r="F210" s="24"/>
      <c r="G210" s="24"/>
      <c r="I210" s="74">
        <f>SUM(G212:G224)</f>
        <v>0</v>
      </c>
    </row>
    <row r="211" spans="1:9" ht="15" x14ac:dyDescent="0.2">
      <c r="A211" s="62">
        <v>1</v>
      </c>
      <c r="B211" s="63" t="s">
        <v>700</v>
      </c>
      <c r="C211" s="64"/>
      <c r="D211" s="64"/>
      <c r="E211" s="64"/>
      <c r="F211" s="64"/>
      <c r="G211" s="65"/>
    </row>
    <row r="212" spans="1:9" ht="41.1" customHeight="1" x14ac:dyDescent="0.2">
      <c r="A212" s="38" t="s">
        <v>12</v>
      </c>
      <c r="B212" s="104" t="s">
        <v>744</v>
      </c>
      <c r="C212" s="33">
        <v>1</v>
      </c>
      <c r="D212" s="109" t="s">
        <v>2</v>
      </c>
      <c r="E212" s="130"/>
      <c r="F212" s="130"/>
      <c r="G212" s="108">
        <f t="shared" ref="G212:G224" si="36">SUMPRODUCT(E212:F212)*C212</f>
        <v>0</v>
      </c>
    </row>
    <row r="213" spans="1:9" ht="41.1" customHeight="1" x14ac:dyDescent="0.2">
      <c r="A213" s="38" t="s">
        <v>13</v>
      </c>
      <c r="B213" s="104" t="s">
        <v>646</v>
      </c>
      <c r="C213" s="33">
        <v>10</v>
      </c>
      <c r="D213" s="109" t="s">
        <v>46</v>
      </c>
      <c r="E213" s="130"/>
      <c r="F213" s="130"/>
      <c r="G213" s="108">
        <f t="shared" si="36"/>
        <v>0</v>
      </c>
    </row>
    <row r="214" spans="1:9" ht="41.1" customHeight="1" x14ac:dyDescent="0.2">
      <c r="A214" s="38" t="s">
        <v>28</v>
      </c>
      <c r="B214" s="104" t="s">
        <v>647</v>
      </c>
      <c r="C214" s="33">
        <v>10</v>
      </c>
      <c r="D214" s="109" t="s">
        <v>46</v>
      </c>
      <c r="E214" s="130"/>
      <c r="F214" s="130"/>
      <c r="G214" s="108">
        <f t="shared" si="36"/>
        <v>0</v>
      </c>
    </row>
    <row r="215" spans="1:9" ht="41.1" customHeight="1" x14ac:dyDescent="0.2">
      <c r="A215" s="38" t="s">
        <v>30</v>
      </c>
      <c r="B215" s="104" t="s">
        <v>648</v>
      </c>
      <c r="C215" s="33">
        <v>10</v>
      </c>
      <c r="D215" s="109" t="s">
        <v>46</v>
      </c>
      <c r="E215" s="130"/>
      <c r="F215" s="130"/>
      <c r="G215" s="108">
        <f t="shared" si="36"/>
        <v>0</v>
      </c>
    </row>
    <row r="216" spans="1:9" ht="41.1" customHeight="1" x14ac:dyDescent="0.2">
      <c r="A216" s="38" t="s">
        <v>47</v>
      </c>
      <c r="B216" s="104" t="s">
        <v>649</v>
      </c>
      <c r="C216" s="33">
        <v>10</v>
      </c>
      <c r="D216" s="109" t="s">
        <v>46</v>
      </c>
      <c r="E216" s="130"/>
      <c r="F216" s="130"/>
      <c r="G216" s="108">
        <f t="shared" si="36"/>
        <v>0</v>
      </c>
    </row>
    <row r="217" spans="1:9" ht="41.1" customHeight="1" x14ac:dyDescent="0.2">
      <c r="A217" s="38" t="s">
        <v>48</v>
      </c>
      <c r="B217" s="104" t="s">
        <v>650</v>
      </c>
      <c r="C217" s="33">
        <v>5</v>
      </c>
      <c r="D217" s="109" t="s">
        <v>46</v>
      </c>
      <c r="E217" s="130"/>
      <c r="F217" s="130"/>
      <c r="G217" s="108">
        <f t="shared" si="36"/>
        <v>0</v>
      </c>
    </row>
    <row r="218" spans="1:9" ht="41.1" customHeight="1" x14ac:dyDescent="0.2">
      <c r="A218" s="38" t="s">
        <v>49</v>
      </c>
      <c r="B218" s="104" t="s">
        <v>651</v>
      </c>
      <c r="C218" s="33">
        <v>1</v>
      </c>
      <c r="D218" s="109" t="s">
        <v>58</v>
      </c>
      <c r="E218" s="130"/>
      <c r="F218" s="130"/>
      <c r="G218" s="108">
        <f t="shared" si="36"/>
        <v>0</v>
      </c>
    </row>
    <row r="219" spans="1:9" ht="41.1" customHeight="1" x14ac:dyDescent="0.2">
      <c r="A219" s="38" t="s">
        <v>63</v>
      </c>
      <c r="B219" s="104" t="s">
        <v>652</v>
      </c>
      <c r="C219" s="33">
        <v>2</v>
      </c>
      <c r="D219" s="109" t="s">
        <v>118</v>
      </c>
      <c r="E219" s="130"/>
      <c r="F219" s="130"/>
      <c r="G219" s="108">
        <f t="shared" si="36"/>
        <v>0</v>
      </c>
    </row>
    <row r="220" spans="1:9" ht="41.1" customHeight="1" x14ac:dyDescent="0.2">
      <c r="A220" s="38" t="s">
        <v>64</v>
      </c>
      <c r="B220" s="104" t="s">
        <v>653</v>
      </c>
      <c r="C220" s="33">
        <v>3</v>
      </c>
      <c r="D220" s="109" t="s">
        <v>23</v>
      </c>
      <c r="E220" s="130"/>
      <c r="F220" s="130"/>
      <c r="G220" s="108">
        <f t="shared" si="36"/>
        <v>0</v>
      </c>
    </row>
    <row r="221" spans="1:9" ht="41.1" customHeight="1" x14ac:dyDescent="0.2">
      <c r="A221" s="38" t="s">
        <v>65</v>
      </c>
      <c r="B221" s="104" t="s">
        <v>654</v>
      </c>
      <c r="C221" s="33">
        <v>2</v>
      </c>
      <c r="D221" s="109" t="s">
        <v>22</v>
      </c>
      <c r="E221" s="130"/>
      <c r="F221" s="130"/>
      <c r="G221" s="108">
        <f t="shared" si="36"/>
        <v>0</v>
      </c>
    </row>
    <row r="222" spans="1:9" ht="41.1" customHeight="1" x14ac:dyDescent="0.2">
      <c r="A222" s="38" t="s">
        <v>66</v>
      </c>
      <c r="B222" s="104" t="s">
        <v>655</v>
      </c>
      <c r="C222" s="33">
        <v>2</v>
      </c>
      <c r="D222" s="109" t="s">
        <v>58</v>
      </c>
      <c r="E222" s="130"/>
      <c r="F222" s="130"/>
      <c r="G222" s="108">
        <f t="shared" si="36"/>
        <v>0</v>
      </c>
    </row>
    <row r="223" spans="1:9" ht="41.1" customHeight="1" x14ac:dyDescent="0.2">
      <c r="A223" s="38" t="s">
        <v>72</v>
      </c>
      <c r="B223" s="104" t="s">
        <v>656</v>
      </c>
      <c r="C223" s="33">
        <v>6</v>
      </c>
      <c r="D223" s="109" t="s">
        <v>2</v>
      </c>
      <c r="E223" s="130"/>
      <c r="F223" s="130"/>
      <c r="G223" s="108">
        <f t="shared" si="36"/>
        <v>0</v>
      </c>
    </row>
    <row r="224" spans="1:9" ht="41.1" customHeight="1" x14ac:dyDescent="0.2">
      <c r="A224" s="38" t="s">
        <v>73</v>
      </c>
      <c r="B224" s="104" t="s">
        <v>745</v>
      </c>
      <c r="C224" s="33">
        <v>1</v>
      </c>
      <c r="D224" s="109" t="s">
        <v>58</v>
      </c>
      <c r="E224" s="130"/>
      <c r="F224" s="130"/>
      <c r="G224" s="108">
        <f t="shared" si="36"/>
        <v>0</v>
      </c>
    </row>
    <row r="225" spans="1:9" ht="15" x14ac:dyDescent="0.2">
      <c r="A225" s="66">
        <v>2</v>
      </c>
      <c r="B225" s="67" t="s">
        <v>657</v>
      </c>
      <c r="C225" s="68"/>
      <c r="D225" s="68"/>
      <c r="E225" s="68"/>
      <c r="F225" s="68"/>
      <c r="G225" s="69"/>
      <c r="I225" s="74">
        <f>SUM(G226:G245)</f>
        <v>0</v>
      </c>
    </row>
    <row r="226" spans="1:9" ht="41.1" customHeight="1" x14ac:dyDescent="0.2">
      <c r="A226" s="38" t="s">
        <v>24</v>
      </c>
      <c r="B226" s="104" t="s">
        <v>746</v>
      </c>
      <c r="C226" s="33">
        <v>3</v>
      </c>
      <c r="D226" s="109" t="s">
        <v>58</v>
      </c>
      <c r="E226" s="130"/>
      <c r="F226" s="130"/>
      <c r="G226" s="108">
        <f t="shared" ref="G226:G237" si="37">SUMPRODUCT(E226:F226)*C226</f>
        <v>0</v>
      </c>
    </row>
    <row r="227" spans="1:9" ht="41.1" customHeight="1" x14ac:dyDescent="0.2">
      <c r="A227" s="38" t="s">
        <v>25</v>
      </c>
      <c r="B227" s="104" t="s">
        <v>646</v>
      </c>
      <c r="C227" s="33">
        <v>30</v>
      </c>
      <c r="D227" s="109" t="s">
        <v>46</v>
      </c>
      <c r="E227" s="130"/>
      <c r="F227" s="130"/>
      <c r="G227" s="108">
        <f t="shared" si="37"/>
        <v>0</v>
      </c>
    </row>
    <row r="228" spans="1:9" ht="41.1" customHeight="1" x14ac:dyDescent="0.2">
      <c r="A228" s="38" t="s">
        <v>29</v>
      </c>
      <c r="B228" s="104" t="s">
        <v>647</v>
      </c>
      <c r="C228" s="33">
        <v>30</v>
      </c>
      <c r="D228" s="109" t="s">
        <v>46</v>
      </c>
      <c r="E228" s="130"/>
      <c r="F228" s="130"/>
      <c r="G228" s="108">
        <f t="shared" si="37"/>
        <v>0</v>
      </c>
    </row>
    <row r="229" spans="1:9" ht="41.1" customHeight="1" x14ac:dyDescent="0.2">
      <c r="A229" s="38" t="s">
        <v>51</v>
      </c>
      <c r="B229" s="104" t="s">
        <v>648</v>
      </c>
      <c r="C229" s="33">
        <v>30</v>
      </c>
      <c r="D229" s="109" t="s">
        <v>46</v>
      </c>
      <c r="E229" s="130"/>
      <c r="F229" s="130"/>
      <c r="G229" s="108">
        <f t="shared" si="37"/>
        <v>0</v>
      </c>
    </row>
    <row r="230" spans="1:9" ht="41.1" customHeight="1" x14ac:dyDescent="0.2">
      <c r="A230" s="38" t="s">
        <v>67</v>
      </c>
      <c r="B230" s="104" t="s">
        <v>649</v>
      </c>
      <c r="C230" s="33">
        <v>30</v>
      </c>
      <c r="D230" s="109" t="s">
        <v>46</v>
      </c>
      <c r="E230" s="130"/>
      <c r="F230" s="130"/>
      <c r="G230" s="108">
        <f t="shared" si="37"/>
        <v>0</v>
      </c>
    </row>
    <row r="231" spans="1:9" ht="41.1" customHeight="1" x14ac:dyDescent="0.2">
      <c r="A231" s="38" t="s">
        <v>68</v>
      </c>
      <c r="B231" s="104" t="s">
        <v>650</v>
      </c>
      <c r="C231" s="33">
        <v>12</v>
      </c>
      <c r="D231" s="109" t="s">
        <v>46</v>
      </c>
      <c r="E231" s="130"/>
      <c r="F231" s="130"/>
      <c r="G231" s="108">
        <f t="shared" si="37"/>
        <v>0</v>
      </c>
    </row>
    <row r="232" spans="1:9" ht="41.1" customHeight="1" x14ac:dyDescent="0.2">
      <c r="A232" s="38" t="s">
        <v>69</v>
      </c>
      <c r="B232" s="104" t="s">
        <v>651</v>
      </c>
      <c r="C232" s="33">
        <v>3</v>
      </c>
      <c r="D232" s="109" t="s">
        <v>58</v>
      </c>
      <c r="E232" s="130"/>
      <c r="F232" s="130"/>
      <c r="G232" s="108">
        <f t="shared" si="37"/>
        <v>0</v>
      </c>
    </row>
    <row r="233" spans="1:9" ht="41.1" customHeight="1" x14ac:dyDescent="0.2">
      <c r="A233" s="38" t="s">
        <v>70</v>
      </c>
      <c r="B233" s="104" t="s">
        <v>652</v>
      </c>
      <c r="C233" s="33">
        <v>3</v>
      </c>
      <c r="D233" s="109" t="s">
        <v>118</v>
      </c>
      <c r="E233" s="130"/>
      <c r="F233" s="130"/>
      <c r="G233" s="108">
        <f t="shared" si="37"/>
        <v>0</v>
      </c>
    </row>
    <row r="234" spans="1:9" ht="41.1" customHeight="1" x14ac:dyDescent="0.2">
      <c r="A234" s="38" t="s">
        <v>71</v>
      </c>
      <c r="B234" s="104" t="s">
        <v>653</v>
      </c>
      <c r="C234" s="33">
        <v>12</v>
      </c>
      <c r="D234" s="109" t="s">
        <v>23</v>
      </c>
      <c r="E234" s="130"/>
      <c r="F234" s="130"/>
      <c r="G234" s="108">
        <f t="shared" si="37"/>
        <v>0</v>
      </c>
    </row>
    <row r="235" spans="1:9" ht="41.1" customHeight="1" x14ac:dyDescent="0.2">
      <c r="A235" s="38" t="s">
        <v>80</v>
      </c>
      <c r="B235" s="104" t="s">
        <v>654</v>
      </c>
      <c r="C235" s="33">
        <v>5</v>
      </c>
      <c r="D235" s="109" t="s">
        <v>22</v>
      </c>
      <c r="E235" s="130"/>
      <c r="F235" s="130"/>
      <c r="G235" s="108">
        <f t="shared" si="37"/>
        <v>0</v>
      </c>
    </row>
    <row r="236" spans="1:9" ht="41.1" customHeight="1" x14ac:dyDescent="0.2">
      <c r="A236" s="38" t="s">
        <v>81</v>
      </c>
      <c r="B236" s="104" t="s">
        <v>655</v>
      </c>
      <c r="C236" s="33">
        <v>6</v>
      </c>
      <c r="D236" s="109" t="s">
        <v>58</v>
      </c>
      <c r="E236" s="130"/>
      <c r="F236" s="130"/>
      <c r="G236" s="108">
        <f t="shared" si="37"/>
        <v>0</v>
      </c>
    </row>
    <row r="237" spans="1:9" ht="41.1" customHeight="1" x14ac:dyDescent="0.2">
      <c r="A237" s="38" t="s">
        <v>82</v>
      </c>
      <c r="B237" s="104" t="s">
        <v>658</v>
      </c>
      <c r="C237" s="33">
        <v>1</v>
      </c>
      <c r="D237" s="109" t="s">
        <v>2</v>
      </c>
      <c r="E237" s="130"/>
      <c r="F237" s="130"/>
      <c r="G237" s="108">
        <f t="shared" si="37"/>
        <v>0</v>
      </c>
    </row>
    <row r="238" spans="1:9" ht="41.1" customHeight="1" x14ac:dyDescent="0.2">
      <c r="A238" s="38" t="s">
        <v>83</v>
      </c>
      <c r="B238" s="104" t="s">
        <v>659</v>
      </c>
      <c r="C238" s="33">
        <v>5</v>
      </c>
      <c r="D238" s="109" t="s">
        <v>46</v>
      </c>
      <c r="E238" s="130"/>
      <c r="F238" s="130"/>
      <c r="G238" s="108">
        <f t="shared" ref="G238:G244" si="38">SUM(E238,F238)*C238</f>
        <v>0</v>
      </c>
    </row>
    <row r="239" spans="1:9" ht="41.1" customHeight="1" x14ac:dyDescent="0.2">
      <c r="A239" s="38" t="s">
        <v>84</v>
      </c>
      <c r="B239" s="104" t="s">
        <v>646</v>
      </c>
      <c r="C239" s="33">
        <v>5</v>
      </c>
      <c r="D239" s="109" t="s">
        <v>46</v>
      </c>
      <c r="E239" s="130"/>
      <c r="F239" s="130"/>
      <c r="G239" s="108">
        <f t="shared" si="38"/>
        <v>0</v>
      </c>
    </row>
    <row r="240" spans="1:9" ht="41.1" customHeight="1" x14ac:dyDescent="0.2">
      <c r="A240" s="38" t="s">
        <v>85</v>
      </c>
      <c r="B240" s="104" t="s">
        <v>660</v>
      </c>
      <c r="C240" s="33">
        <v>5</v>
      </c>
      <c r="D240" s="109" t="s">
        <v>46</v>
      </c>
      <c r="E240" s="130"/>
      <c r="F240" s="130"/>
      <c r="G240" s="108">
        <f t="shared" si="38"/>
        <v>0</v>
      </c>
    </row>
    <row r="241" spans="1:9" ht="41.1" customHeight="1" x14ac:dyDescent="0.2">
      <c r="A241" s="38" t="s">
        <v>86</v>
      </c>
      <c r="B241" s="104" t="s">
        <v>648</v>
      </c>
      <c r="C241" s="33">
        <v>5</v>
      </c>
      <c r="D241" s="109" t="s">
        <v>46</v>
      </c>
      <c r="E241" s="130"/>
      <c r="F241" s="130"/>
      <c r="G241" s="108">
        <f t="shared" si="38"/>
        <v>0</v>
      </c>
    </row>
    <row r="242" spans="1:9" ht="41.1" customHeight="1" x14ac:dyDescent="0.2">
      <c r="A242" s="38" t="s">
        <v>87</v>
      </c>
      <c r="B242" s="104" t="s">
        <v>651</v>
      </c>
      <c r="C242" s="33">
        <v>1</v>
      </c>
      <c r="D242" s="109" t="s">
        <v>58</v>
      </c>
      <c r="E242" s="130"/>
      <c r="F242" s="130"/>
      <c r="G242" s="108">
        <f t="shared" ref="G242:G243" si="39">SUMPRODUCT(E242:F242)*C242</f>
        <v>0</v>
      </c>
    </row>
    <row r="243" spans="1:9" ht="41.1" customHeight="1" x14ac:dyDescent="0.2">
      <c r="A243" s="38" t="s">
        <v>88</v>
      </c>
      <c r="B243" s="104" t="s">
        <v>650</v>
      </c>
      <c r="C243" s="33">
        <v>3</v>
      </c>
      <c r="D243" s="109" t="s">
        <v>46</v>
      </c>
      <c r="E243" s="130"/>
      <c r="F243" s="130"/>
      <c r="G243" s="108">
        <f t="shared" si="39"/>
        <v>0</v>
      </c>
    </row>
    <row r="244" spans="1:9" ht="41.1" customHeight="1" x14ac:dyDescent="0.2">
      <c r="A244" s="38" t="s">
        <v>89</v>
      </c>
      <c r="B244" s="104" t="s">
        <v>711</v>
      </c>
      <c r="C244" s="33">
        <v>1</v>
      </c>
      <c r="D244" s="109" t="s">
        <v>2</v>
      </c>
      <c r="E244" s="130"/>
      <c r="F244" s="130"/>
      <c r="G244" s="108">
        <f t="shared" si="38"/>
        <v>0</v>
      </c>
    </row>
    <row r="245" spans="1:9" ht="41.1" customHeight="1" x14ac:dyDescent="0.2">
      <c r="A245" s="38" t="s">
        <v>90</v>
      </c>
      <c r="B245" s="104" t="s">
        <v>745</v>
      </c>
      <c r="C245" s="33">
        <v>1</v>
      </c>
      <c r="D245" s="109" t="s">
        <v>58</v>
      </c>
      <c r="E245" s="130"/>
      <c r="F245" s="130"/>
      <c r="G245" s="108">
        <f t="shared" ref="G245" si="40">SUMPRODUCT(E245:F245)*C245</f>
        <v>0</v>
      </c>
    </row>
    <row r="246" spans="1:9" ht="15" x14ac:dyDescent="0.2">
      <c r="A246" s="66">
        <v>3</v>
      </c>
      <c r="B246" s="67" t="s">
        <v>661</v>
      </c>
      <c r="C246" s="68"/>
      <c r="D246" s="68"/>
      <c r="E246" s="68"/>
      <c r="F246" s="68"/>
      <c r="G246" s="69"/>
      <c r="I246" s="74">
        <f>SUM(G247:G262)</f>
        <v>0</v>
      </c>
    </row>
    <row r="247" spans="1:9" ht="41.1" customHeight="1" x14ac:dyDescent="0.2">
      <c r="A247" s="38" t="s">
        <v>27</v>
      </c>
      <c r="B247" s="104" t="s">
        <v>662</v>
      </c>
      <c r="C247" s="33">
        <v>31</v>
      </c>
      <c r="D247" s="109" t="s">
        <v>2</v>
      </c>
      <c r="E247" s="130"/>
      <c r="F247" s="130"/>
      <c r="G247" s="108">
        <f t="shared" ref="G247:G249" si="41">SUMPRODUCT(E247:F247)*C247</f>
        <v>0</v>
      </c>
    </row>
    <row r="248" spans="1:9" ht="41.1" customHeight="1" x14ac:dyDescent="0.2">
      <c r="A248" s="38" t="s">
        <v>33</v>
      </c>
      <c r="B248" s="104" t="s">
        <v>663</v>
      </c>
      <c r="C248" s="33">
        <v>700</v>
      </c>
      <c r="D248" s="109" t="s">
        <v>118</v>
      </c>
      <c r="E248" s="130"/>
      <c r="F248" s="130"/>
      <c r="G248" s="108">
        <f t="shared" si="41"/>
        <v>0</v>
      </c>
    </row>
    <row r="249" spans="1:9" ht="41.1" customHeight="1" x14ac:dyDescent="0.2">
      <c r="A249" s="38" t="s">
        <v>55</v>
      </c>
      <c r="B249" s="104" t="s">
        <v>664</v>
      </c>
      <c r="C249" s="33">
        <v>200</v>
      </c>
      <c r="D249" s="109" t="s">
        <v>118</v>
      </c>
      <c r="E249" s="130"/>
      <c r="F249" s="130"/>
      <c r="G249" s="108">
        <f t="shared" si="41"/>
        <v>0</v>
      </c>
    </row>
    <row r="250" spans="1:9" ht="41.1" customHeight="1" x14ac:dyDescent="0.2">
      <c r="A250" s="38" t="s">
        <v>56</v>
      </c>
      <c r="B250" s="104" t="s">
        <v>665</v>
      </c>
      <c r="C250" s="33">
        <v>200</v>
      </c>
      <c r="D250" s="109" t="s">
        <v>118</v>
      </c>
      <c r="E250" s="130"/>
      <c r="F250" s="130"/>
      <c r="G250" s="108">
        <f>SUMPRODUCT(E250:F250)*C250</f>
        <v>0</v>
      </c>
    </row>
    <row r="251" spans="1:9" ht="41.1" customHeight="1" x14ac:dyDescent="0.2">
      <c r="A251" s="38" t="s">
        <v>57</v>
      </c>
      <c r="B251" s="104" t="s">
        <v>666</v>
      </c>
      <c r="C251" s="33">
        <v>80</v>
      </c>
      <c r="D251" s="109" t="s">
        <v>46</v>
      </c>
      <c r="E251" s="130"/>
      <c r="F251" s="130"/>
      <c r="G251" s="108">
        <f>SUMPRODUCT(E251:F251)*C251</f>
        <v>0</v>
      </c>
    </row>
    <row r="252" spans="1:9" ht="41.1" customHeight="1" x14ac:dyDescent="0.2">
      <c r="A252" s="38" t="s">
        <v>222</v>
      </c>
      <c r="B252" s="104" t="s">
        <v>667</v>
      </c>
      <c r="C252" s="33">
        <v>6</v>
      </c>
      <c r="D252" s="109" t="s">
        <v>2</v>
      </c>
      <c r="E252" s="130"/>
      <c r="F252" s="130"/>
      <c r="G252" s="108">
        <f>SUMPRODUCT(E252:F252)*C252</f>
        <v>0</v>
      </c>
    </row>
    <row r="253" spans="1:9" ht="41.1" customHeight="1" x14ac:dyDescent="0.2">
      <c r="A253" s="38" t="s">
        <v>224</v>
      </c>
      <c r="B253" s="104" t="s">
        <v>668</v>
      </c>
      <c r="C253" s="33">
        <v>150</v>
      </c>
      <c r="D253" s="109" t="s">
        <v>22</v>
      </c>
      <c r="E253" s="130"/>
      <c r="F253" s="130"/>
      <c r="G253" s="108">
        <f t="shared" ref="G253:G262" si="42">SUMPRODUCT(E253:F253)*C253</f>
        <v>0</v>
      </c>
    </row>
    <row r="254" spans="1:9" ht="41.1" customHeight="1" x14ac:dyDescent="0.2">
      <c r="A254" s="38" t="s">
        <v>226</v>
      </c>
      <c r="B254" s="104" t="s">
        <v>669</v>
      </c>
      <c r="C254" s="33">
        <v>4</v>
      </c>
      <c r="D254" s="109" t="s">
        <v>2</v>
      </c>
      <c r="E254" s="130"/>
      <c r="F254" s="130"/>
      <c r="G254" s="108">
        <f t="shared" si="42"/>
        <v>0</v>
      </c>
    </row>
    <row r="255" spans="1:9" ht="41.1" customHeight="1" x14ac:dyDescent="0.2">
      <c r="A255" s="38" t="s">
        <v>227</v>
      </c>
      <c r="B255" s="104" t="s">
        <v>670</v>
      </c>
      <c r="C255" s="33">
        <v>6</v>
      </c>
      <c r="D255" s="109" t="s">
        <v>2</v>
      </c>
      <c r="E255" s="130"/>
      <c r="F255" s="130"/>
      <c r="G255" s="108">
        <f t="shared" si="42"/>
        <v>0</v>
      </c>
    </row>
    <row r="256" spans="1:9" ht="41.1" customHeight="1" x14ac:dyDescent="0.2">
      <c r="A256" s="38" t="s">
        <v>228</v>
      </c>
      <c r="B256" s="104" t="s">
        <v>671</v>
      </c>
      <c r="C256" s="33">
        <v>1</v>
      </c>
      <c r="D256" s="109" t="s">
        <v>2</v>
      </c>
      <c r="E256" s="130"/>
      <c r="F256" s="130"/>
      <c r="G256" s="108">
        <f t="shared" si="42"/>
        <v>0</v>
      </c>
    </row>
    <row r="257" spans="1:9" ht="41.1" customHeight="1" x14ac:dyDescent="0.2">
      <c r="A257" s="38" t="s">
        <v>229</v>
      </c>
      <c r="B257" s="104" t="s">
        <v>672</v>
      </c>
      <c r="C257" s="33">
        <v>1</v>
      </c>
      <c r="D257" s="109" t="s">
        <v>2</v>
      </c>
      <c r="E257" s="130"/>
      <c r="F257" s="130"/>
      <c r="G257" s="108">
        <f t="shared" si="42"/>
        <v>0</v>
      </c>
    </row>
    <row r="258" spans="1:9" ht="41.1" customHeight="1" x14ac:dyDescent="0.2">
      <c r="A258" s="38" t="s">
        <v>231</v>
      </c>
      <c r="B258" s="104" t="s">
        <v>673</v>
      </c>
      <c r="C258" s="33">
        <v>1</v>
      </c>
      <c r="D258" s="109" t="s">
        <v>2</v>
      </c>
      <c r="E258" s="130"/>
      <c r="F258" s="130"/>
      <c r="G258" s="108">
        <f t="shared" si="42"/>
        <v>0</v>
      </c>
    </row>
    <row r="259" spans="1:9" ht="41.1" customHeight="1" x14ac:dyDescent="0.2">
      <c r="A259" s="38" t="s">
        <v>232</v>
      </c>
      <c r="B259" s="104" t="s">
        <v>185</v>
      </c>
      <c r="C259" s="33">
        <v>4</v>
      </c>
      <c r="D259" s="109" t="s">
        <v>58</v>
      </c>
      <c r="E259" s="130"/>
      <c r="F259" s="130"/>
      <c r="G259" s="108">
        <f t="shared" si="42"/>
        <v>0</v>
      </c>
    </row>
    <row r="260" spans="1:9" ht="41.1" customHeight="1" x14ac:dyDescent="0.2">
      <c r="A260" s="38" t="s">
        <v>233</v>
      </c>
      <c r="B260" s="104" t="s">
        <v>674</v>
      </c>
      <c r="C260" s="33">
        <v>1</v>
      </c>
      <c r="D260" s="109" t="s">
        <v>58</v>
      </c>
      <c r="E260" s="34" t="s">
        <v>26</v>
      </c>
      <c r="F260" s="130"/>
      <c r="G260" s="108">
        <f t="shared" si="42"/>
        <v>0</v>
      </c>
    </row>
    <row r="261" spans="1:9" ht="41.1" customHeight="1" x14ac:dyDescent="0.2">
      <c r="A261" s="38" t="s">
        <v>235</v>
      </c>
      <c r="B261" s="104" t="s">
        <v>675</v>
      </c>
      <c r="C261" s="33">
        <v>45</v>
      </c>
      <c r="D261" s="109" t="s">
        <v>46</v>
      </c>
      <c r="E261" s="130"/>
      <c r="F261" s="130"/>
      <c r="G261" s="108">
        <f t="shared" si="42"/>
        <v>0</v>
      </c>
    </row>
    <row r="262" spans="1:9" ht="41.1" customHeight="1" x14ac:dyDescent="0.2">
      <c r="A262" s="38" t="s">
        <v>237</v>
      </c>
      <c r="B262" s="104" t="s">
        <v>676</v>
      </c>
      <c r="C262" s="33">
        <v>200</v>
      </c>
      <c r="D262" s="109" t="s">
        <v>118</v>
      </c>
      <c r="E262" s="34" t="s">
        <v>26</v>
      </c>
      <c r="F262" s="130"/>
      <c r="G262" s="108">
        <f t="shared" si="42"/>
        <v>0</v>
      </c>
    </row>
    <row r="263" spans="1:9" ht="15" x14ac:dyDescent="0.2">
      <c r="A263" s="66">
        <v>4</v>
      </c>
      <c r="B263" s="67" t="s">
        <v>677</v>
      </c>
      <c r="C263" s="68"/>
      <c r="D263" s="68"/>
      <c r="E263" s="68"/>
      <c r="F263" s="68"/>
      <c r="G263" s="69"/>
      <c r="I263" s="74">
        <f>SUM(G264:G269)</f>
        <v>0</v>
      </c>
    </row>
    <row r="264" spans="1:9" ht="41.1" customHeight="1" x14ac:dyDescent="0.2">
      <c r="A264" s="38" t="s">
        <v>34</v>
      </c>
      <c r="B264" s="104" t="s">
        <v>678</v>
      </c>
      <c r="C264" s="33">
        <v>1</v>
      </c>
      <c r="D264" s="109" t="s">
        <v>2</v>
      </c>
      <c r="E264" s="130"/>
      <c r="F264" s="130"/>
      <c r="G264" s="108">
        <f t="shared" ref="G264:G268" si="43">SUM(E264,F264)*C264</f>
        <v>0</v>
      </c>
    </row>
    <row r="265" spans="1:9" ht="41.1" customHeight="1" x14ac:dyDescent="0.2">
      <c r="A265" s="38" t="s">
        <v>35</v>
      </c>
      <c r="B265" s="104" t="s">
        <v>679</v>
      </c>
      <c r="C265" s="33">
        <v>5</v>
      </c>
      <c r="D265" s="109" t="s">
        <v>46</v>
      </c>
      <c r="E265" s="130"/>
      <c r="F265" s="130"/>
      <c r="G265" s="108">
        <f t="shared" si="43"/>
        <v>0</v>
      </c>
    </row>
    <row r="266" spans="1:9" ht="41.1" customHeight="1" x14ac:dyDescent="0.2">
      <c r="A266" s="38" t="s">
        <v>36</v>
      </c>
      <c r="B266" s="104" t="s">
        <v>680</v>
      </c>
      <c r="C266" s="33">
        <v>1</v>
      </c>
      <c r="D266" s="109" t="s">
        <v>2</v>
      </c>
      <c r="E266" s="130"/>
      <c r="F266" s="130"/>
      <c r="G266" s="108">
        <f t="shared" si="43"/>
        <v>0</v>
      </c>
    </row>
    <row r="267" spans="1:9" ht="41.1" customHeight="1" x14ac:dyDescent="0.2">
      <c r="A267" s="38" t="s">
        <v>59</v>
      </c>
      <c r="B267" s="104" t="s">
        <v>681</v>
      </c>
      <c r="C267" s="33">
        <v>1</v>
      </c>
      <c r="D267" s="109" t="s">
        <v>2</v>
      </c>
      <c r="E267" s="130"/>
      <c r="F267" s="130"/>
      <c r="G267" s="108">
        <f t="shared" si="43"/>
        <v>0</v>
      </c>
    </row>
    <row r="268" spans="1:9" ht="41.1" customHeight="1" x14ac:dyDescent="0.2">
      <c r="A268" s="38" t="s">
        <v>60</v>
      </c>
      <c r="B268" s="104" t="s">
        <v>682</v>
      </c>
      <c r="C268" s="33">
        <v>1</v>
      </c>
      <c r="D268" s="109" t="s">
        <v>2</v>
      </c>
      <c r="E268" s="130"/>
      <c r="F268" s="130"/>
      <c r="G268" s="108">
        <f t="shared" si="43"/>
        <v>0</v>
      </c>
    </row>
    <row r="269" spans="1:9" ht="41.1" customHeight="1" x14ac:dyDescent="0.2">
      <c r="A269" s="38" t="s">
        <v>61</v>
      </c>
      <c r="B269" s="104" t="s">
        <v>184</v>
      </c>
      <c r="C269" s="33">
        <v>1</v>
      </c>
      <c r="D269" s="109" t="s">
        <v>2</v>
      </c>
      <c r="E269" s="130"/>
      <c r="F269" s="130"/>
      <c r="G269" s="108">
        <f>SUM(E269,F269)*C269</f>
        <v>0</v>
      </c>
    </row>
    <row r="270" spans="1:9" ht="15" x14ac:dyDescent="0.2">
      <c r="A270" s="66">
        <v>5</v>
      </c>
      <c r="B270" s="67" t="s">
        <v>32</v>
      </c>
      <c r="C270" s="68"/>
      <c r="D270" s="68"/>
      <c r="E270" s="68"/>
      <c r="F270" s="68"/>
      <c r="G270" s="69"/>
      <c r="I270" s="74">
        <f>SUM(G271:G276)</f>
        <v>0</v>
      </c>
    </row>
    <row r="271" spans="1:9" ht="41.1" customHeight="1" x14ac:dyDescent="0.2">
      <c r="A271" s="38" t="s">
        <v>18</v>
      </c>
      <c r="B271" s="104" t="s">
        <v>186</v>
      </c>
      <c r="C271" s="33">
        <v>1</v>
      </c>
      <c r="D271" s="109" t="s">
        <v>2</v>
      </c>
      <c r="E271" s="130"/>
      <c r="F271" s="130"/>
      <c r="G271" s="108">
        <f t="shared" ref="G271" si="44">SUM(E271,F271)*C271</f>
        <v>0</v>
      </c>
    </row>
    <row r="272" spans="1:9" ht="41.1" customHeight="1" x14ac:dyDescent="0.2">
      <c r="A272" s="38" t="s">
        <v>463</v>
      </c>
      <c r="B272" s="104" t="s">
        <v>683</v>
      </c>
      <c r="C272" s="33">
        <v>4</v>
      </c>
      <c r="D272" s="109" t="s">
        <v>2</v>
      </c>
      <c r="E272" s="34" t="s">
        <v>26</v>
      </c>
      <c r="F272" s="130"/>
      <c r="G272" s="108">
        <f>SUM(E272,F272)*C272</f>
        <v>0</v>
      </c>
    </row>
    <row r="273" spans="1:9" ht="41.1" customHeight="1" x14ac:dyDescent="0.2">
      <c r="A273" s="38" t="s">
        <v>684</v>
      </c>
      <c r="B273" s="104" t="s">
        <v>685</v>
      </c>
      <c r="C273" s="33">
        <v>4</v>
      </c>
      <c r="D273" s="109" t="s">
        <v>2</v>
      </c>
      <c r="E273" s="130"/>
      <c r="F273" s="130"/>
      <c r="G273" s="108">
        <f>SUM(E273,F273)*C273</f>
        <v>0</v>
      </c>
    </row>
    <row r="274" spans="1:9" ht="41.1" customHeight="1" x14ac:dyDescent="0.2">
      <c r="A274" s="38" t="s">
        <v>686</v>
      </c>
      <c r="B274" s="104" t="s">
        <v>687</v>
      </c>
      <c r="C274" s="33">
        <v>4</v>
      </c>
      <c r="D274" s="109" t="s">
        <v>2</v>
      </c>
      <c r="E274" s="34" t="s">
        <v>26</v>
      </c>
      <c r="F274" s="130"/>
      <c r="G274" s="108">
        <f>SUM(E274,F274)*C274</f>
        <v>0</v>
      </c>
    </row>
    <row r="275" spans="1:9" ht="41.1" customHeight="1" x14ac:dyDescent="0.2">
      <c r="A275" s="38" t="s">
        <v>688</v>
      </c>
      <c r="B275" s="104" t="s">
        <v>689</v>
      </c>
      <c r="C275" s="33">
        <v>1</v>
      </c>
      <c r="D275" s="109" t="s">
        <v>2</v>
      </c>
      <c r="E275" s="34" t="s">
        <v>26</v>
      </c>
      <c r="F275" s="130"/>
      <c r="G275" s="108">
        <f>SUM(E275,F275)*C275</f>
        <v>0</v>
      </c>
    </row>
    <row r="276" spans="1:9" ht="41.1" customHeight="1" x14ac:dyDescent="0.2">
      <c r="A276" s="38" t="s">
        <v>690</v>
      </c>
      <c r="B276" s="104" t="s">
        <v>747</v>
      </c>
      <c r="C276" s="33">
        <v>25</v>
      </c>
      <c r="D276" s="109" t="s">
        <v>22</v>
      </c>
      <c r="E276" s="130"/>
      <c r="F276" s="130"/>
      <c r="G276" s="108">
        <f>SUM(E276,F276)*C276</f>
        <v>0</v>
      </c>
    </row>
    <row r="277" spans="1:9" ht="15" x14ac:dyDescent="0.2">
      <c r="A277" s="66">
        <v>6</v>
      </c>
      <c r="B277" s="67" t="s">
        <v>691</v>
      </c>
      <c r="C277" s="68"/>
      <c r="D277" s="68"/>
      <c r="E277" s="68"/>
      <c r="F277" s="68"/>
      <c r="G277" s="69"/>
      <c r="I277" s="74">
        <f>SUM(G278)</f>
        <v>0</v>
      </c>
    </row>
    <row r="278" spans="1:9" ht="51" x14ac:dyDescent="0.2">
      <c r="A278" s="38" t="s">
        <v>37</v>
      </c>
      <c r="B278" s="123" t="s">
        <v>692</v>
      </c>
      <c r="C278" s="33">
        <v>17</v>
      </c>
      <c r="D278" s="109" t="s">
        <v>22</v>
      </c>
      <c r="E278" s="130"/>
      <c r="F278" s="130"/>
      <c r="G278" s="108">
        <f>SUMPRODUCT(E278:F278)*C278</f>
        <v>0</v>
      </c>
    </row>
    <row r="279" spans="1:9" ht="15" x14ac:dyDescent="0.2">
      <c r="A279" s="66">
        <v>7</v>
      </c>
      <c r="B279" s="67" t="s">
        <v>420</v>
      </c>
      <c r="C279" s="68"/>
      <c r="D279" s="68"/>
      <c r="E279" s="68"/>
      <c r="F279" s="68"/>
      <c r="G279" s="69"/>
      <c r="I279" s="74">
        <f>SUM(G280:G282)</f>
        <v>0</v>
      </c>
    </row>
    <row r="280" spans="1:9" ht="15" x14ac:dyDescent="0.2">
      <c r="A280" s="38" t="s">
        <v>40</v>
      </c>
      <c r="B280" s="104" t="s">
        <v>693</v>
      </c>
      <c r="C280" s="33">
        <v>1</v>
      </c>
      <c r="D280" s="109" t="s">
        <v>2</v>
      </c>
      <c r="E280" s="130"/>
      <c r="F280" s="130"/>
      <c r="G280" s="108">
        <f>SUMPRODUCT(E280:F280)*C280</f>
        <v>0</v>
      </c>
    </row>
    <row r="281" spans="1:9" ht="41.1" customHeight="1" x14ac:dyDescent="0.2">
      <c r="A281" s="38" t="s">
        <v>694</v>
      </c>
      <c r="B281" s="104" t="s">
        <v>695</v>
      </c>
      <c r="C281" s="33">
        <v>1</v>
      </c>
      <c r="D281" s="109" t="s">
        <v>2</v>
      </c>
      <c r="E281" s="34" t="s">
        <v>26</v>
      </c>
      <c r="F281" s="130"/>
      <c r="G281" s="108">
        <f>SUM(E281,F281)*C281</f>
        <v>0</v>
      </c>
    </row>
    <row r="282" spans="1:9" ht="41.1" customHeight="1" x14ac:dyDescent="0.2">
      <c r="A282" s="38" t="s">
        <v>696</v>
      </c>
      <c r="B282" s="104" t="s">
        <v>697</v>
      </c>
      <c r="C282" s="33">
        <v>1</v>
      </c>
      <c r="D282" s="109" t="s">
        <v>2</v>
      </c>
      <c r="E282" s="130"/>
      <c r="F282" s="130"/>
      <c r="G282" s="108">
        <f>SUM(E282,F282)*C282</f>
        <v>0</v>
      </c>
    </row>
    <row r="283" spans="1:9" ht="15" x14ac:dyDescent="0.2">
      <c r="A283" s="66">
        <v>8</v>
      </c>
      <c r="B283" s="67" t="s">
        <v>698</v>
      </c>
      <c r="C283" s="68"/>
      <c r="D283" s="68"/>
      <c r="E283" s="68"/>
      <c r="F283" s="68"/>
      <c r="G283" s="69"/>
      <c r="I283" s="74">
        <f>SUM(G284)</f>
        <v>0</v>
      </c>
    </row>
    <row r="284" spans="1:9" ht="41.1" customHeight="1" x14ac:dyDescent="0.2">
      <c r="A284" s="58" t="s">
        <v>43</v>
      </c>
      <c r="B284" s="124" t="s">
        <v>699</v>
      </c>
      <c r="C284" s="60">
        <v>1</v>
      </c>
      <c r="D284" s="125" t="s">
        <v>2</v>
      </c>
      <c r="E284" s="135"/>
      <c r="F284" s="135"/>
      <c r="G284" s="126">
        <f t="shared" ref="G284" si="45">SUMPRODUCT(E284:F284)*C284</f>
        <v>0</v>
      </c>
    </row>
    <row r="285" spans="1:9" ht="15" x14ac:dyDescent="0.2">
      <c r="A285" s="51"/>
      <c r="B285" s="99" t="s">
        <v>640</v>
      </c>
      <c r="C285" s="99"/>
      <c r="D285" s="99"/>
      <c r="E285" s="99">
        <f>SUMPRODUCT(C212:C284,E212:E284)</f>
        <v>0</v>
      </c>
      <c r="F285" s="99">
        <f>SUMPRODUCT(C212:C284,F212:F284)</f>
        <v>0</v>
      </c>
      <c r="G285" s="99">
        <f>SUM(G212:G284)</f>
        <v>0</v>
      </c>
    </row>
    <row r="286" spans="1:9" ht="15" x14ac:dyDescent="0.2">
      <c r="A286" s="22" t="s">
        <v>701</v>
      </c>
      <c r="B286" s="23" t="s">
        <v>189</v>
      </c>
      <c r="C286" s="24"/>
      <c r="D286" s="24"/>
      <c r="E286" s="24"/>
      <c r="F286" s="24"/>
      <c r="G286" s="24"/>
    </row>
    <row r="287" spans="1:9" ht="15" x14ac:dyDescent="0.2">
      <c r="A287" s="62">
        <v>1</v>
      </c>
      <c r="B287" s="63" t="s">
        <v>190</v>
      </c>
      <c r="C287" s="64"/>
      <c r="D287" s="64"/>
      <c r="E287" s="64"/>
      <c r="F287" s="64"/>
      <c r="G287" s="65"/>
      <c r="I287" s="74">
        <f>SUM(G288:G300)</f>
        <v>0</v>
      </c>
    </row>
    <row r="288" spans="1:9" ht="38.25" x14ac:dyDescent="0.2">
      <c r="A288" s="38" t="s">
        <v>12</v>
      </c>
      <c r="B288" s="32" t="s">
        <v>421</v>
      </c>
      <c r="C288" s="33">
        <v>1</v>
      </c>
      <c r="D288" s="109" t="s">
        <v>62</v>
      </c>
      <c r="E288" s="130"/>
      <c r="F288" s="130"/>
      <c r="G288" s="108">
        <f t="shared" ref="G288:G300" si="46">SUM(E288,F288)*C288</f>
        <v>0</v>
      </c>
    </row>
    <row r="289" spans="1:9" ht="41.1" customHeight="1" x14ac:dyDescent="0.2">
      <c r="A289" s="38" t="s">
        <v>13</v>
      </c>
      <c r="B289" s="32" t="s">
        <v>191</v>
      </c>
      <c r="C289" s="33">
        <v>1</v>
      </c>
      <c r="D289" s="109" t="s">
        <v>62</v>
      </c>
      <c r="E289" s="130"/>
      <c r="F289" s="130"/>
      <c r="G289" s="108">
        <f t="shared" si="46"/>
        <v>0</v>
      </c>
    </row>
    <row r="290" spans="1:9" ht="41.1" customHeight="1" x14ac:dyDescent="0.2">
      <c r="A290" s="38" t="s">
        <v>28</v>
      </c>
      <c r="B290" s="32" t="s">
        <v>556</v>
      </c>
      <c r="C290" s="33">
        <v>1</v>
      </c>
      <c r="D290" s="109" t="s">
        <v>62</v>
      </c>
      <c r="E290" s="130"/>
      <c r="F290" s="130"/>
      <c r="G290" s="108">
        <f t="shared" si="46"/>
        <v>0</v>
      </c>
    </row>
    <row r="291" spans="1:9" ht="41.1" customHeight="1" x14ac:dyDescent="0.2">
      <c r="A291" s="38" t="s">
        <v>30</v>
      </c>
      <c r="B291" s="32" t="s">
        <v>557</v>
      </c>
      <c r="C291" s="33">
        <v>1</v>
      </c>
      <c r="D291" s="109" t="s">
        <v>62</v>
      </c>
      <c r="E291" s="130"/>
      <c r="F291" s="130"/>
      <c r="G291" s="108">
        <f t="shared" si="46"/>
        <v>0</v>
      </c>
    </row>
    <row r="292" spans="1:9" ht="41.1" customHeight="1" x14ac:dyDescent="0.2">
      <c r="A292" s="38" t="s">
        <v>47</v>
      </c>
      <c r="B292" s="32" t="s">
        <v>558</v>
      </c>
      <c r="C292" s="33">
        <v>1</v>
      </c>
      <c r="D292" s="109" t="s">
        <v>62</v>
      </c>
      <c r="E292" s="130"/>
      <c r="F292" s="130"/>
      <c r="G292" s="108">
        <f t="shared" si="46"/>
        <v>0</v>
      </c>
    </row>
    <row r="293" spans="1:9" ht="41.1" customHeight="1" x14ac:dyDescent="0.2">
      <c r="A293" s="38" t="s">
        <v>48</v>
      </c>
      <c r="B293" s="32" t="s">
        <v>559</v>
      </c>
      <c r="C293" s="33">
        <v>5</v>
      </c>
      <c r="D293" s="109" t="s">
        <v>46</v>
      </c>
      <c r="E293" s="130"/>
      <c r="F293" s="130"/>
      <c r="G293" s="108">
        <f t="shared" si="46"/>
        <v>0</v>
      </c>
    </row>
    <row r="294" spans="1:9" ht="41.1" customHeight="1" x14ac:dyDescent="0.2">
      <c r="A294" s="38" t="s">
        <v>49</v>
      </c>
      <c r="B294" s="32" t="s">
        <v>748</v>
      </c>
      <c r="C294" s="33">
        <v>4</v>
      </c>
      <c r="D294" s="109" t="s">
        <v>46</v>
      </c>
      <c r="E294" s="130"/>
      <c r="F294" s="130"/>
      <c r="G294" s="108">
        <f t="shared" si="46"/>
        <v>0</v>
      </c>
    </row>
    <row r="295" spans="1:9" ht="41.1" customHeight="1" x14ac:dyDescent="0.2">
      <c r="A295" s="38" t="s">
        <v>63</v>
      </c>
      <c r="B295" s="32" t="s">
        <v>749</v>
      </c>
      <c r="C295" s="33">
        <v>2</v>
      </c>
      <c r="D295" s="109" t="s">
        <v>46</v>
      </c>
      <c r="E295" s="130"/>
      <c r="F295" s="130"/>
      <c r="G295" s="108">
        <f t="shared" si="46"/>
        <v>0</v>
      </c>
    </row>
    <row r="296" spans="1:9" ht="41.1" customHeight="1" x14ac:dyDescent="0.2">
      <c r="A296" s="38" t="s">
        <v>64</v>
      </c>
      <c r="B296" s="32" t="s">
        <v>750</v>
      </c>
      <c r="C296" s="33">
        <v>20</v>
      </c>
      <c r="D296" s="109" t="s">
        <v>46</v>
      </c>
      <c r="E296" s="130"/>
      <c r="F296" s="130"/>
      <c r="G296" s="108">
        <f t="shared" si="46"/>
        <v>0</v>
      </c>
    </row>
    <row r="297" spans="1:9" ht="41.1" customHeight="1" x14ac:dyDescent="0.2">
      <c r="A297" s="38" t="s">
        <v>65</v>
      </c>
      <c r="B297" s="32" t="s">
        <v>192</v>
      </c>
      <c r="C297" s="33">
        <v>20</v>
      </c>
      <c r="D297" s="109" t="s">
        <v>46</v>
      </c>
      <c r="E297" s="130"/>
      <c r="F297" s="130"/>
      <c r="G297" s="108">
        <f t="shared" si="46"/>
        <v>0</v>
      </c>
    </row>
    <row r="298" spans="1:9" ht="41.1" customHeight="1" x14ac:dyDescent="0.2">
      <c r="A298" s="38" t="s">
        <v>66</v>
      </c>
      <c r="B298" s="32" t="s">
        <v>193</v>
      </c>
      <c r="C298" s="33">
        <v>2</v>
      </c>
      <c r="D298" s="109" t="s">
        <v>62</v>
      </c>
      <c r="E298" s="130"/>
      <c r="F298" s="130"/>
      <c r="G298" s="108">
        <f t="shared" si="46"/>
        <v>0</v>
      </c>
    </row>
    <row r="299" spans="1:9" ht="41.1" customHeight="1" x14ac:dyDescent="0.2">
      <c r="A299" s="38" t="s">
        <v>72</v>
      </c>
      <c r="B299" s="32" t="s">
        <v>194</v>
      </c>
      <c r="C299" s="33">
        <v>3</v>
      </c>
      <c r="D299" s="109" t="s">
        <v>62</v>
      </c>
      <c r="E299" s="130"/>
      <c r="F299" s="130"/>
      <c r="G299" s="108">
        <f t="shared" si="46"/>
        <v>0</v>
      </c>
    </row>
    <row r="300" spans="1:9" ht="41.1" customHeight="1" x14ac:dyDescent="0.2">
      <c r="A300" s="38" t="s">
        <v>73</v>
      </c>
      <c r="B300" s="32" t="s">
        <v>195</v>
      </c>
      <c r="C300" s="33">
        <v>1</v>
      </c>
      <c r="D300" s="109" t="s">
        <v>62</v>
      </c>
      <c r="E300" s="130"/>
      <c r="F300" s="130"/>
      <c r="G300" s="108">
        <f t="shared" si="46"/>
        <v>0</v>
      </c>
    </row>
    <row r="301" spans="1:9" ht="15" x14ac:dyDescent="0.2">
      <c r="A301" s="66">
        <v>2</v>
      </c>
      <c r="B301" s="67" t="s">
        <v>196</v>
      </c>
      <c r="C301" s="68"/>
      <c r="D301" s="68"/>
      <c r="E301" s="68"/>
      <c r="F301" s="68"/>
      <c r="G301" s="69"/>
      <c r="I301" s="74">
        <f>SUM(G302:G333)</f>
        <v>0</v>
      </c>
    </row>
    <row r="302" spans="1:9" ht="76.5" x14ac:dyDescent="0.2">
      <c r="A302" s="38" t="s">
        <v>24</v>
      </c>
      <c r="B302" s="32" t="s">
        <v>197</v>
      </c>
      <c r="C302" s="33"/>
      <c r="D302" s="109"/>
      <c r="E302" s="34"/>
      <c r="F302" s="34"/>
      <c r="G302" s="37"/>
    </row>
    <row r="303" spans="1:9" ht="41.1" customHeight="1" x14ac:dyDescent="0.2">
      <c r="A303" s="38" t="s">
        <v>169</v>
      </c>
      <c r="B303" s="32" t="s">
        <v>198</v>
      </c>
      <c r="C303" s="33">
        <v>1</v>
      </c>
      <c r="D303" s="109" t="s">
        <v>62</v>
      </c>
      <c r="E303" s="130"/>
      <c r="F303" s="130"/>
      <c r="G303" s="108">
        <f t="shared" ref="G303:G307" si="47">SUM(E303,F303)*C303</f>
        <v>0</v>
      </c>
    </row>
    <row r="304" spans="1:9" ht="41.1" customHeight="1" x14ac:dyDescent="0.2">
      <c r="A304" s="38" t="s">
        <v>25</v>
      </c>
      <c r="B304" s="32" t="s">
        <v>199</v>
      </c>
      <c r="C304" s="33">
        <v>2</v>
      </c>
      <c r="D304" s="109" t="s">
        <v>62</v>
      </c>
      <c r="E304" s="130"/>
      <c r="F304" s="130"/>
      <c r="G304" s="108">
        <f t="shared" si="47"/>
        <v>0</v>
      </c>
    </row>
    <row r="305" spans="1:7" ht="38.25" x14ac:dyDescent="0.2">
      <c r="A305" s="38" t="s">
        <v>29</v>
      </c>
      <c r="B305" s="32" t="s">
        <v>200</v>
      </c>
      <c r="C305" s="33">
        <v>1</v>
      </c>
      <c r="D305" s="109" t="s">
        <v>62</v>
      </c>
      <c r="E305" s="130"/>
      <c r="F305" s="130"/>
      <c r="G305" s="108">
        <f t="shared" si="47"/>
        <v>0</v>
      </c>
    </row>
    <row r="306" spans="1:7" ht="38.25" x14ac:dyDescent="0.2">
      <c r="A306" s="38" t="s">
        <v>51</v>
      </c>
      <c r="B306" s="32" t="s">
        <v>201</v>
      </c>
      <c r="C306" s="33">
        <v>1</v>
      </c>
      <c r="D306" s="109" t="s">
        <v>62</v>
      </c>
      <c r="E306" s="130"/>
      <c r="F306" s="130"/>
      <c r="G306" s="108">
        <f t="shared" si="47"/>
        <v>0</v>
      </c>
    </row>
    <row r="307" spans="1:7" ht="41.1" customHeight="1" x14ac:dyDescent="0.2">
      <c r="A307" s="38" t="s">
        <v>67</v>
      </c>
      <c r="B307" s="32" t="s">
        <v>202</v>
      </c>
      <c r="C307" s="33">
        <v>2</v>
      </c>
      <c r="D307" s="109" t="s">
        <v>62</v>
      </c>
      <c r="E307" s="130"/>
      <c r="F307" s="130"/>
      <c r="G307" s="108">
        <f t="shared" si="47"/>
        <v>0</v>
      </c>
    </row>
    <row r="308" spans="1:7" ht="15" x14ac:dyDescent="0.2">
      <c r="A308" s="38" t="s">
        <v>68</v>
      </c>
      <c r="B308" s="32" t="s">
        <v>203</v>
      </c>
      <c r="C308" s="33"/>
      <c r="D308" s="109"/>
      <c r="E308" s="34"/>
      <c r="F308" s="34"/>
      <c r="G308" s="37"/>
    </row>
    <row r="309" spans="1:7" ht="41.1" customHeight="1" x14ac:dyDescent="0.2">
      <c r="A309" s="38"/>
      <c r="B309" s="32" t="s">
        <v>204</v>
      </c>
      <c r="C309" s="33">
        <v>42</v>
      </c>
      <c r="D309" s="109" t="s">
        <v>62</v>
      </c>
      <c r="E309" s="130"/>
      <c r="F309" s="130"/>
      <c r="G309" s="108">
        <f t="shared" ref="G309:G310" si="48">SUM(E309,F309)*C309</f>
        <v>0</v>
      </c>
    </row>
    <row r="310" spans="1:7" ht="41.1" customHeight="1" x14ac:dyDescent="0.2">
      <c r="A310" s="38"/>
      <c r="B310" s="32" t="s">
        <v>205</v>
      </c>
      <c r="C310" s="33">
        <v>13</v>
      </c>
      <c r="D310" s="109" t="s">
        <v>62</v>
      </c>
      <c r="E310" s="130"/>
      <c r="F310" s="130"/>
      <c r="G310" s="108">
        <f t="shared" si="48"/>
        <v>0</v>
      </c>
    </row>
    <row r="311" spans="1:7" ht="15" x14ac:dyDescent="0.2">
      <c r="A311" s="38" t="s">
        <v>69</v>
      </c>
      <c r="B311" s="32" t="s">
        <v>206</v>
      </c>
      <c r="C311" s="33"/>
      <c r="D311" s="109"/>
      <c r="E311" s="34"/>
      <c r="F311" s="34"/>
      <c r="G311" s="37"/>
    </row>
    <row r="312" spans="1:7" ht="41.1" customHeight="1" x14ac:dyDescent="0.2">
      <c r="A312" s="38"/>
      <c r="B312" s="32" t="s">
        <v>207</v>
      </c>
      <c r="C312" s="33">
        <v>2</v>
      </c>
      <c r="D312" s="109" t="s">
        <v>62</v>
      </c>
      <c r="E312" s="130"/>
      <c r="F312" s="130"/>
      <c r="G312" s="108">
        <f t="shared" ref="G312:G313" si="49">SUM(E312,F312)*C312</f>
        <v>0</v>
      </c>
    </row>
    <row r="313" spans="1:7" ht="41.1" customHeight="1" x14ac:dyDescent="0.2">
      <c r="A313" s="38"/>
      <c r="B313" s="32" t="s">
        <v>208</v>
      </c>
      <c r="C313" s="33">
        <v>1</v>
      </c>
      <c r="D313" s="109" t="s">
        <v>62</v>
      </c>
      <c r="E313" s="130"/>
      <c r="F313" s="130"/>
      <c r="G313" s="108">
        <f t="shared" si="49"/>
        <v>0</v>
      </c>
    </row>
    <row r="314" spans="1:7" ht="15" x14ac:dyDescent="0.2">
      <c r="A314" s="38" t="s">
        <v>70</v>
      </c>
      <c r="B314" s="32" t="s">
        <v>209</v>
      </c>
      <c r="C314" s="33"/>
      <c r="D314" s="109"/>
      <c r="E314" s="34"/>
      <c r="F314" s="34"/>
      <c r="G314" s="37"/>
    </row>
    <row r="315" spans="1:7" ht="41.1" customHeight="1" x14ac:dyDescent="0.2">
      <c r="A315" s="38"/>
      <c r="B315" s="32" t="s">
        <v>210</v>
      </c>
      <c r="C315" s="33">
        <v>1</v>
      </c>
      <c r="D315" s="109" t="s">
        <v>62</v>
      </c>
      <c r="E315" s="130"/>
      <c r="F315" s="130"/>
      <c r="G315" s="108">
        <f t="shared" ref="G315:G333" si="50">SUM(E315,F315)*C315</f>
        <v>0</v>
      </c>
    </row>
    <row r="316" spans="1:7" ht="41.1" customHeight="1" x14ac:dyDescent="0.2">
      <c r="A316" s="38"/>
      <c r="B316" s="32" t="s">
        <v>211</v>
      </c>
      <c r="C316" s="33">
        <v>6</v>
      </c>
      <c r="D316" s="109" t="s">
        <v>62</v>
      </c>
      <c r="E316" s="130"/>
      <c r="F316" s="130"/>
      <c r="G316" s="108">
        <f t="shared" si="50"/>
        <v>0</v>
      </c>
    </row>
    <row r="317" spans="1:7" ht="41.1" customHeight="1" x14ac:dyDescent="0.2">
      <c r="A317" s="38"/>
      <c r="B317" s="32" t="s">
        <v>208</v>
      </c>
      <c r="C317" s="33">
        <v>2</v>
      </c>
      <c r="D317" s="109" t="s">
        <v>62</v>
      </c>
      <c r="E317" s="130"/>
      <c r="F317" s="130"/>
      <c r="G317" s="108">
        <f t="shared" si="50"/>
        <v>0</v>
      </c>
    </row>
    <row r="318" spans="1:7" ht="41.1" customHeight="1" x14ac:dyDescent="0.2">
      <c r="A318" s="38"/>
      <c r="B318" s="32" t="s">
        <v>212</v>
      </c>
      <c r="C318" s="33">
        <v>2</v>
      </c>
      <c r="D318" s="109" t="s">
        <v>62</v>
      </c>
      <c r="E318" s="130"/>
      <c r="F318" s="130"/>
      <c r="G318" s="108">
        <f t="shared" si="50"/>
        <v>0</v>
      </c>
    </row>
    <row r="319" spans="1:7" ht="41.1" customHeight="1" x14ac:dyDescent="0.2">
      <c r="A319" s="38"/>
      <c r="B319" s="32" t="s">
        <v>213</v>
      </c>
      <c r="C319" s="33">
        <v>2</v>
      </c>
      <c r="D319" s="109" t="s">
        <v>62</v>
      </c>
      <c r="E319" s="130"/>
      <c r="F319" s="130"/>
      <c r="G319" s="108">
        <f t="shared" si="50"/>
        <v>0</v>
      </c>
    </row>
    <row r="320" spans="1:7" ht="41.1" customHeight="1" x14ac:dyDescent="0.2">
      <c r="A320" s="38"/>
      <c r="B320" s="32" t="s">
        <v>214</v>
      </c>
      <c r="C320" s="33">
        <v>1</v>
      </c>
      <c r="D320" s="109" t="s">
        <v>62</v>
      </c>
      <c r="E320" s="130"/>
      <c r="F320" s="130"/>
      <c r="G320" s="108">
        <f t="shared" si="50"/>
        <v>0</v>
      </c>
    </row>
    <row r="321" spans="1:9" ht="41.1" customHeight="1" x14ac:dyDescent="0.2">
      <c r="A321" s="38" t="s">
        <v>71</v>
      </c>
      <c r="B321" s="32" t="s">
        <v>560</v>
      </c>
      <c r="C321" s="33">
        <v>100</v>
      </c>
      <c r="D321" s="109" t="s">
        <v>46</v>
      </c>
      <c r="E321" s="130"/>
      <c r="F321" s="130"/>
      <c r="G321" s="108">
        <f t="shared" si="50"/>
        <v>0</v>
      </c>
    </row>
    <row r="322" spans="1:9" ht="41.1" customHeight="1" x14ac:dyDescent="0.2">
      <c r="A322" s="38" t="s">
        <v>80</v>
      </c>
      <c r="B322" s="32" t="s">
        <v>561</v>
      </c>
      <c r="C322" s="33">
        <v>65</v>
      </c>
      <c r="D322" s="109" t="s">
        <v>46</v>
      </c>
      <c r="E322" s="130"/>
      <c r="F322" s="130"/>
      <c r="G322" s="108">
        <f t="shared" si="50"/>
        <v>0</v>
      </c>
    </row>
    <row r="323" spans="1:9" ht="41.1" customHeight="1" x14ac:dyDescent="0.2">
      <c r="A323" s="38" t="s">
        <v>81</v>
      </c>
      <c r="B323" s="32" t="s">
        <v>562</v>
      </c>
      <c r="C323" s="33">
        <v>5000</v>
      </c>
      <c r="D323" s="109" t="s">
        <v>46</v>
      </c>
      <c r="E323" s="130"/>
      <c r="F323" s="130"/>
      <c r="G323" s="108">
        <f t="shared" si="50"/>
        <v>0</v>
      </c>
    </row>
    <row r="324" spans="1:9" ht="41.1" customHeight="1" x14ac:dyDescent="0.2">
      <c r="A324" s="38" t="s">
        <v>82</v>
      </c>
      <c r="B324" s="32" t="s">
        <v>563</v>
      </c>
      <c r="C324" s="33">
        <v>1600</v>
      </c>
      <c r="D324" s="109" t="s">
        <v>46</v>
      </c>
      <c r="E324" s="130"/>
      <c r="F324" s="130"/>
      <c r="G324" s="108">
        <f t="shared" si="50"/>
        <v>0</v>
      </c>
    </row>
    <row r="325" spans="1:9" ht="41.1" customHeight="1" x14ac:dyDescent="0.2">
      <c r="A325" s="38" t="s">
        <v>83</v>
      </c>
      <c r="B325" s="32" t="s">
        <v>564</v>
      </c>
      <c r="C325" s="33">
        <v>200</v>
      </c>
      <c r="D325" s="109" t="s">
        <v>46</v>
      </c>
      <c r="E325" s="130"/>
      <c r="F325" s="130"/>
      <c r="G325" s="108">
        <f t="shared" si="50"/>
        <v>0</v>
      </c>
    </row>
    <row r="326" spans="1:9" ht="41.1" customHeight="1" x14ac:dyDescent="0.2">
      <c r="A326" s="38" t="s">
        <v>84</v>
      </c>
      <c r="B326" s="32" t="s">
        <v>565</v>
      </c>
      <c r="C326" s="33">
        <v>1200</v>
      </c>
      <c r="D326" s="109" t="s">
        <v>46</v>
      </c>
      <c r="E326" s="130"/>
      <c r="F326" s="130"/>
      <c r="G326" s="108">
        <f t="shared" si="50"/>
        <v>0</v>
      </c>
    </row>
    <row r="327" spans="1:9" ht="41.1" customHeight="1" x14ac:dyDescent="0.2">
      <c r="A327" s="38" t="s">
        <v>85</v>
      </c>
      <c r="B327" s="32" t="s">
        <v>566</v>
      </c>
      <c r="C327" s="33">
        <v>10</v>
      </c>
      <c r="D327" s="109" t="s">
        <v>46</v>
      </c>
      <c r="E327" s="130"/>
      <c r="F327" s="130"/>
      <c r="G327" s="108">
        <f t="shared" si="50"/>
        <v>0</v>
      </c>
    </row>
    <row r="328" spans="1:9" ht="41.1" customHeight="1" x14ac:dyDescent="0.2">
      <c r="A328" s="38" t="s">
        <v>86</v>
      </c>
      <c r="B328" s="32" t="s">
        <v>215</v>
      </c>
      <c r="C328" s="33">
        <v>10</v>
      </c>
      <c r="D328" s="109" t="s">
        <v>46</v>
      </c>
      <c r="E328" s="130"/>
      <c r="F328" s="130"/>
      <c r="G328" s="108">
        <f t="shared" si="50"/>
        <v>0</v>
      </c>
    </row>
    <row r="329" spans="1:9" ht="41.1" customHeight="1" x14ac:dyDescent="0.2">
      <c r="A329" s="38" t="s">
        <v>87</v>
      </c>
      <c r="B329" s="32" t="s">
        <v>216</v>
      </c>
      <c r="C329" s="33">
        <v>16</v>
      </c>
      <c r="D329" s="109" t="s">
        <v>62</v>
      </c>
      <c r="E329" s="130"/>
      <c r="F329" s="130"/>
      <c r="G329" s="108">
        <f t="shared" si="50"/>
        <v>0</v>
      </c>
    </row>
    <row r="330" spans="1:9" ht="41.1" customHeight="1" x14ac:dyDescent="0.2">
      <c r="A330" s="38" t="s">
        <v>88</v>
      </c>
      <c r="B330" s="32" t="s">
        <v>217</v>
      </c>
      <c r="C330" s="33">
        <v>1</v>
      </c>
      <c r="D330" s="109" t="s">
        <v>62</v>
      </c>
      <c r="E330" s="130"/>
      <c r="F330" s="130"/>
      <c r="G330" s="108">
        <f t="shared" si="50"/>
        <v>0</v>
      </c>
    </row>
    <row r="331" spans="1:9" ht="41.1" customHeight="1" x14ac:dyDescent="0.2">
      <c r="A331" s="38" t="s">
        <v>89</v>
      </c>
      <c r="B331" s="32" t="s">
        <v>218</v>
      </c>
      <c r="C331" s="33">
        <v>3</v>
      </c>
      <c r="D331" s="109" t="s">
        <v>62</v>
      </c>
      <c r="E331" s="130"/>
      <c r="F331" s="130"/>
      <c r="G331" s="108">
        <f t="shared" si="50"/>
        <v>0</v>
      </c>
    </row>
    <row r="332" spans="1:9" ht="41.1" customHeight="1" x14ac:dyDescent="0.2">
      <c r="A332" s="38" t="s">
        <v>90</v>
      </c>
      <c r="B332" s="32" t="s">
        <v>219</v>
      </c>
      <c r="C332" s="33">
        <v>1</v>
      </c>
      <c r="D332" s="109" t="s">
        <v>62</v>
      </c>
      <c r="E332" s="130"/>
      <c r="F332" s="130"/>
      <c r="G332" s="108">
        <f t="shared" si="50"/>
        <v>0</v>
      </c>
    </row>
    <row r="333" spans="1:9" ht="41.1" customHeight="1" x14ac:dyDescent="0.2">
      <c r="A333" s="38" t="s">
        <v>91</v>
      </c>
      <c r="B333" s="32" t="s">
        <v>220</v>
      </c>
      <c r="C333" s="33">
        <v>1</v>
      </c>
      <c r="D333" s="109" t="s">
        <v>62</v>
      </c>
      <c r="E333" s="130"/>
      <c r="F333" s="130"/>
      <c r="G333" s="108">
        <f t="shared" si="50"/>
        <v>0</v>
      </c>
    </row>
    <row r="334" spans="1:9" ht="15" x14ac:dyDescent="0.2">
      <c r="A334" s="66">
        <v>3</v>
      </c>
      <c r="B334" s="67" t="s">
        <v>221</v>
      </c>
      <c r="C334" s="68"/>
      <c r="D334" s="68"/>
      <c r="E334" s="68"/>
      <c r="F334" s="68"/>
      <c r="G334" s="69"/>
      <c r="I334" s="74">
        <f>SUM(G335:G404)</f>
        <v>0</v>
      </c>
    </row>
    <row r="335" spans="1:9" ht="41.1" customHeight="1" x14ac:dyDescent="0.2">
      <c r="A335" s="38" t="s">
        <v>27</v>
      </c>
      <c r="B335" s="32" t="s">
        <v>709</v>
      </c>
      <c r="C335" s="33">
        <v>113</v>
      </c>
      <c r="D335" s="109" t="s">
        <v>62</v>
      </c>
      <c r="E335" s="130"/>
      <c r="F335" s="130"/>
      <c r="G335" s="108">
        <f t="shared" ref="G335" si="51">SUM(E335:F335)*C335</f>
        <v>0</v>
      </c>
    </row>
    <row r="336" spans="1:9" ht="41.1" customHeight="1" x14ac:dyDescent="0.2">
      <c r="A336" s="38" t="s">
        <v>33</v>
      </c>
      <c r="B336" s="32" t="s">
        <v>710</v>
      </c>
      <c r="C336" s="33">
        <v>13</v>
      </c>
      <c r="D336" s="109" t="s">
        <v>62</v>
      </c>
      <c r="E336" s="130"/>
      <c r="F336" s="130"/>
      <c r="G336" s="108">
        <f t="shared" ref="G336:G350" si="52">SUM(E336,F336)*C336</f>
        <v>0</v>
      </c>
    </row>
    <row r="337" spans="1:7" ht="41.1" customHeight="1" x14ac:dyDescent="0.2">
      <c r="A337" s="38" t="s">
        <v>55</v>
      </c>
      <c r="B337" s="32" t="s">
        <v>364</v>
      </c>
      <c r="C337" s="33">
        <v>13</v>
      </c>
      <c r="D337" s="109" t="s">
        <v>62</v>
      </c>
      <c r="E337" s="130"/>
      <c r="F337" s="130"/>
      <c r="G337" s="108">
        <f t="shared" si="52"/>
        <v>0</v>
      </c>
    </row>
    <row r="338" spans="1:7" ht="41.1" customHeight="1" x14ac:dyDescent="0.2">
      <c r="A338" s="38" t="s">
        <v>56</v>
      </c>
      <c r="B338" s="32" t="s">
        <v>365</v>
      </c>
      <c r="C338" s="33">
        <v>2</v>
      </c>
      <c r="D338" s="109" t="s">
        <v>62</v>
      </c>
      <c r="E338" s="130"/>
      <c r="F338" s="130"/>
      <c r="G338" s="108">
        <f t="shared" si="52"/>
        <v>0</v>
      </c>
    </row>
    <row r="339" spans="1:7" ht="41.1" customHeight="1" x14ac:dyDescent="0.2">
      <c r="A339" s="38" t="s">
        <v>57</v>
      </c>
      <c r="B339" s="32" t="s">
        <v>363</v>
      </c>
      <c r="C339" s="33">
        <v>3</v>
      </c>
      <c r="D339" s="109" t="s">
        <v>62</v>
      </c>
      <c r="E339" s="130"/>
      <c r="F339" s="130"/>
      <c r="G339" s="108">
        <f t="shared" si="52"/>
        <v>0</v>
      </c>
    </row>
    <row r="340" spans="1:7" ht="41.1" customHeight="1" x14ac:dyDescent="0.2">
      <c r="A340" s="38" t="s">
        <v>222</v>
      </c>
      <c r="B340" s="32" t="s">
        <v>223</v>
      </c>
      <c r="C340" s="33">
        <v>5</v>
      </c>
      <c r="D340" s="109" t="s">
        <v>62</v>
      </c>
      <c r="E340" s="130"/>
      <c r="F340" s="130"/>
      <c r="G340" s="108">
        <f t="shared" si="52"/>
        <v>0</v>
      </c>
    </row>
    <row r="341" spans="1:7" ht="41.1" customHeight="1" x14ac:dyDescent="0.2">
      <c r="A341" s="38" t="s">
        <v>224</v>
      </c>
      <c r="B341" s="32" t="s">
        <v>225</v>
      </c>
      <c r="C341" s="33">
        <v>1</v>
      </c>
      <c r="D341" s="109" t="s">
        <v>62</v>
      </c>
      <c r="E341" s="130"/>
      <c r="F341" s="130"/>
      <c r="G341" s="108">
        <f t="shared" si="52"/>
        <v>0</v>
      </c>
    </row>
    <row r="342" spans="1:7" ht="41.1" customHeight="1" x14ac:dyDescent="0.2">
      <c r="A342" s="38" t="s">
        <v>226</v>
      </c>
      <c r="B342" s="32" t="s">
        <v>567</v>
      </c>
      <c r="C342" s="33">
        <v>200</v>
      </c>
      <c r="D342" s="109" t="s">
        <v>46</v>
      </c>
      <c r="E342" s="130"/>
      <c r="F342" s="130"/>
      <c r="G342" s="108">
        <f t="shared" si="52"/>
        <v>0</v>
      </c>
    </row>
    <row r="343" spans="1:7" ht="41.1" customHeight="1" x14ac:dyDescent="0.2">
      <c r="A343" s="38" t="s">
        <v>227</v>
      </c>
      <c r="B343" s="32" t="s">
        <v>568</v>
      </c>
      <c r="C343" s="33">
        <v>2</v>
      </c>
      <c r="D343" s="109" t="s">
        <v>46</v>
      </c>
      <c r="E343" s="130"/>
      <c r="F343" s="130"/>
      <c r="G343" s="108">
        <f t="shared" si="52"/>
        <v>0</v>
      </c>
    </row>
    <row r="344" spans="1:7" ht="41.1" customHeight="1" x14ac:dyDescent="0.2">
      <c r="A344" s="38" t="s">
        <v>228</v>
      </c>
      <c r="B344" s="32" t="s">
        <v>230</v>
      </c>
      <c r="C344" s="33">
        <v>2</v>
      </c>
      <c r="D344" s="109" t="s">
        <v>62</v>
      </c>
      <c r="E344" s="130"/>
      <c r="F344" s="130"/>
      <c r="G344" s="108">
        <f t="shared" si="52"/>
        <v>0</v>
      </c>
    </row>
    <row r="345" spans="1:7" ht="41.1" customHeight="1" x14ac:dyDescent="0.2">
      <c r="A345" s="38" t="s">
        <v>229</v>
      </c>
      <c r="B345" s="32" t="s">
        <v>569</v>
      </c>
      <c r="C345" s="33">
        <v>12</v>
      </c>
      <c r="D345" s="109" t="s">
        <v>62</v>
      </c>
      <c r="E345" s="130"/>
      <c r="F345" s="130"/>
      <c r="G345" s="108">
        <f t="shared" si="52"/>
        <v>0</v>
      </c>
    </row>
    <row r="346" spans="1:7" ht="41.1" customHeight="1" x14ac:dyDescent="0.2">
      <c r="A346" s="38" t="s">
        <v>231</v>
      </c>
      <c r="B346" s="32" t="s">
        <v>570</v>
      </c>
      <c r="C346" s="33">
        <v>2</v>
      </c>
      <c r="D346" s="109" t="s">
        <v>62</v>
      </c>
      <c r="E346" s="130"/>
      <c r="F346" s="130"/>
      <c r="G346" s="108">
        <f t="shared" si="52"/>
        <v>0</v>
      </c>
    </row>
    <row r="347" spans="1:7" ht="41.1" customHeight="1" x14ac:dyDescent="0.2">
      <c r="A347" s="38" t="s">
        <v>232</v>
      </c>
      <c r="B347" s="32" t="s">
        <v>234</v>
      </c>
      <c r="C347" s="33">
        <v>79</v>
      </c>
      <c r="D347" s="109" t="s">
        <v>62</v>
      </c>
      <c r="E347" s="130"/>
      <c r="F347" s="130"/>
      <c r="G347" s="108">
        <f t="shared" si="52"/>
        <v>0</v>
      </c>
    </row>
    <row r="348" spans="1:7" ht="41.1" customHeight="1" x14ac:dyDescent="0.2">
      <c r="A348" s="38" t="s">
        <v>233</v>
      </c>
      <c r="B348" s="32" t="s">
        <v>236</v>
      </c>
      <c r="C348" s="33">
        <v>99</v>
      </c>
      <c r="D348" s="109" t="s">
        <v>62</v>
      </c>
      <c r="E348" s="130"/>
      <c r="F348" s="130"/>
      <c r="G348" s="108">
        <f t="shared" si="52"/>
        <v>0</v>
      </c>
    </row>
    <row r="349" spans="1:7" ht="41.1" customHeight="1" x14ac:dyDescent="0.2">
      <c r="A349" s="38" t="s">
        <v>235</v>
      </c>
      <c r="B349" s="32" t="s">
        <v>238</v>
      </c>
      <c r="C349" s="33">
        <v>29</v>
      </c>
      <c r="D349" s="109" t="s">
        <v>62</v>
      </c>
      <c r="E349" s="130"/>
      <c r="F349" s="130"/>
      <c r="G349" s="108">
        <f t="shared" si="52"/>
        <v>0</v>
      </c>
    </row>
    <row r="350" spans="1:7" ht="41.1" customHeight="1" x14ac:dyDescent="0.2">
      <c r="A350" s="38" t="s">
        <v>237</v>
      </c>
      <c r="B350" s="32" t="s">
        <v>240</v>
      </c>
      <c r="C350" s="33">
        <v>4</v>
      </c>
      <c r="D350" s="109" t="s">
        <v>62</v>
      </c>
      <c r="E350" s="130"/>
      <c r="F350" s="130"/>
      <c r="G350" s="108">
        <f t="shared" si="52"/>
        <v>0</v>
      </c>
    </row>
    <row r="351" spans="1:7" ht="15" x14ac:dyDescent="0.2">
      <c r="A351" s="38" t="s">
        <v>239</v>
      </c>
      <c r="B351" s="32" t="s">
        <v>242</v>
      </c>
      <c r="C351" s="33"/>
      <c r="D351" s="109"/>
      <c r="E351" s="34"/>
      <c r="F351" s="34"/>
      <c r="G351" s="37"/>
    </row>
    <row r="352" spans="1:7" ht="41.1" customHeight="1" x14ac:dyDescent="0.2">
      <c r="A352" s="38"/>
      <c r="B352" s="32" t="s">
        <v>243</v>
      </c>
      <c r="C352" s="33">
        <v>2</v>
      </c>
      <c r="D352" s="109" t="s">
        <v>62</v>
      </c>
      <c r="E352" s="130"/>
      <c r="F352" s="130"/>
      <c r="G352" s="108">
        <f t="shared" ref="G352:G363" si="53">SUM(E352,F352)*C352</f>
        <v>0</v>
      </c>
    </row>
    <row r="353" spans="1:7" ht="41.1" customHeight="1" x14ac:dyDescent="0.2">
      <c r="A353" s="38"/>
      <c r="B353" s="32" t="s">
        <v>244</v>
      </c>
      <c r="C353" s="33">
        <v>15</v>
      </c>
      <c r="D353" s="109" t="s">
        <v>62</v>
      </c>
      <c r="E353" s="130"/>
      <c r="F353" s="130"/>
      <c r="G353" s="108">
        <f t="shared" si="53"/>
        <v>0</v>
      </c>
    </row>
    <row r="354" spans="1:7" ht="41.1" customHeight="1" x14ac:dyDescent="0.2">
      <c r="A354" s="38"/>
      <c r="B354" s="32" t="s">
        <v>245</v>
      </c>
      <c r="C354" s="33">
        <v>3</v>
      </c>
      <c r="D354" s="109" t="s">
        <v>62</v>
      </c>
      <c r="E354" s="130"/>
      <c r="F354" s="130"/>
      <c r="G354" s="108">
        <f t="shared" si="53"/>
        <v>0</v>
      </c>
    </row>
    <row r="355" spans="1:7" ht="41.1" customHeight="1" x14ac:dyDescent="0.2">
      <c r="A355" s="38"/>
      <c r="B355" s="32" t="s">
        <v>246</v>
      </c>
      <c r="C355" s="33">
        <v>1</v>
      </c>
      <c r="D355" s="109" t="s">
        <v>62</v>
      </c>
      <c r="E355" s="130"/>
      <c r="F355" s="130"/>
      <c r="G355" s="108">
        <f t="shared" si="53"/>
        <v>0</v>
      </c>
    </row>
    <row r="356" spans="1:7" ht="41.1" customHeight="1" x14ac:dyDescent="0.2">
      <c r="A356" s="38" t="s">
        <v>241</v>
      </c>
      <c r="B356" s="32" t="s">
        <v>248</v>
      </c>
      <c r="C356" s="33">
        <v>12</v>
      </c>
      <c r="D356" s="109" t="s">
        <v>62</v>
      </c>
      <c r="E356" s="130"/>
      <c r="F356" s="130"/>
      <c r="G356" s="108">
        <f t="shared" si="53"/>
        <v>0</v>
      </c>
    </row>
    <row r="357" spans="1:7" ht="41.1" customHeight="1" x14ac:dyDescent="0.2">
      <c r="A357" s="38" t="s">
        <v>247</v>
      </c>
      <c r="B357" s="32" t="s">
        <v>250</v>
      </c>
      <c r="C357" s="33">
        <v>4</v>
      </c>
      <c r="D357" s="109" t="s">
        <v>62</v>
      </c>
      <c r="E357" s="130"/>
      <c r="F357" s="130"/>
      <c r="G357" s="108">
        <f t="shared" si="53"/>
        <v>0</v>
      </c>
    </row>
    <row r="358" spans="1:7" ht="41.1" customHeight="1" x14ac:dyDescent="0.2">
      <c r="A358" s="38" t="s">
        <v>249</v>
      </c>
      <c r="B358" s="32" t="s">
        <v>252</v>
      </c>
      <c r="C358" s="33">
        <v>5</v>
      </c>
      <c r="D358" s="109" t="s">
        <v>62</v>
      </c>
      <c r="E358" s="130"/>
      <c r="F358" s="130"/>
      <c r="G358" s="108">
        <f t="shared" si="53"/>
        <v>0</v>
      </c>
    </row>
    <row r="359" spans="1:7" ht="41.1" customHeight="1" x14ac:dyDescent="0.2">
      <c r="A359" s="38" t="s">
        <v>251</v>
      </c>
      <c r="B359" s="32" t="s">
        <v>254</v>
      </c>
      <c r="C359" s="33">
        <v>2</v>
      </c>
      <c r="D359" s="109" t="s">
        <v>62</v>
      </c>
      <c r="E359" s="130"/>
      <c r="F359" s="130"/>
      <c r="G359" s="108">
        <f t="shared" si="53"/>
        <v>0</v>
      </c>
    </row>
    <row r="360" spans="1:7" ht="41.1" customHeight="1" x14ac:dyDescent="0.2">
      <c r="A360" s="38" t="s">
        <v>253</v>
      </c>
      <c r="B360" s="32" t="s">
        <v>760</v>
      </c>
      <c r="C360" s="33">
        <v>40</v>
      </c>
      <c r="D360" s="109" t="s">
        <v>62</v>
      </c>
      <c r="E360" s="130"/>
      <c r="F360" s="130"/>
      <c r="G360" s="108">
        <f t="shared" si="53"/>
        <v>0</v>
      </c>
    </row>
    <row r="361" spans="1:7" ht="41.1" customHeight="1" x14ac:dyDescent="0.2">
      <c r="A361" s="38" t="s">
        <v>255</v>
      </c>
      <c r="B361" s="32" t="s">
        <v>761</v>
      </c>
      <c r="C361" s="33">
        <v>5</v>
      </c>
      <c r="D361" s="109" t="s">
        <v>62</v>
      </c>
      <c r="E361" s="130"/>
      <c r="F361" s="130"/>
      <c r="G361" s="108">
        <f t="shared" si="53"/>
        <v>0</v>
      </c>
    </row>
    <row r="362" spans="1:7" ht="41.1" customHeight="1" x14ac:dyDescent="0.2">
      <c r="A362" s="38" t="s">
        <v>256</v>
      </c>
      <c r="B362" s="32" t="s">
        <v>762</v>
      </c>
      <c r="C362" s="33">
        <v>4</v>
      </c>
      <c r="D362" s="109" t="s">
        <v>62</v>
      </c>
      <c r="E362" s="130"/>
      <c r="F362" s="130"/>
      <c r="G362" s="108">
        <f t="shared" si="53"/>
        <v>0</v>
      </c>
    </row>
    <row r="363" spans="1:7" ht="41.1" customHeight="1" x14ac:dyDescent="0.2">
      <c r="A363" s="38" t="s">
        <v>257</v>
      </c>
      <c r="B363" s="32" t="s">
        <v>763</v>
      </c>
      <c r="C363" s="33">
        <v>2</v>
      </c>
      <c r="D363" s="109" t="s">
        <v>62</v>
      </c>
      <c r="E363" s="130"/>
      <c r="F363" s="130"/>
      <c r="G363" s="108">
        <f t="shared" si="53"/>
        <v>0</v>
      </c>
    </row>
    <row r="364" spans="1:7" ht="15" x14ac:dyDescent="0.2">
      <c r="A364" s="38" t="s">
        <v>258</v>
      </c>
      <c r="B364" s="32" t="s">
        <v>260</v>
      </c>
      <c r="C364" s="33"/>
      <c r="D364" s="109"/>
      <c r="E364" s="34"/>
      <c r="F364" s="34"/>
      <c r="G364" s="37"/>
    </row>
    <row r="365" spans="1:7" ht="41.1" customHeight="1" x14ac:dyDescent="0.2">
      <c r="A365" s="38"/>
      <c r="B365" s="32" t="s">
        <v>261</v>
      </c>
      <c r="C365" s="33">
        <v>180</v>
      </c>
      <c r="D365" s="109" t="s">
        <v>46</v>
      </c>
      <c r="E365" s="130"/>
      <c r="F365" s="130"/>
      <c r="G365" s="108">
        <f t="shared" ref="G365:G404" si="54">SUM(E365,F365)*C365</f>
        <v>0</v>
      </c>
    </row>
    <row r="366" spans="1:7" ht="41.1" customHeight="1" x14ac:dyDescent="0.2">
      <c r="A366" s="38"/>
      <c r="B366" s="32" t="s">
        <v>262</v>
      </c>
      <c r="C366" s="33">
        <v>520</v>
      </c>
      <c r="D366" s="109" t="s">
        <v>46</v>
      </c>
      <c r="E366" s="130"/>
      <c r="F366" s="130"/>
      <c r="G366" s="108">
        <f t="shared" si="54"/>
        <v>0</v>
      </c>
    </row>
    <row r="367" spans="1:7" ht="41.1" customHeight="1" x14ac:dyDescent="0.2">
      <c r="A367" s="38"/>
      <c r="B367" s="32" t="s">
        <v>263</v>
      </c>
      <c r="C367" s="33">
        <v>90</v>
      </c>
      <c r="D367" s="109" t="s">
        <v>46</v>
      </c>
      <c r="E367" s="130"/>
      <c r="F367" s="130"/>
      <c r="G367" s="108">
        <f t="shared" si="54"/>
        <v>0</v>
      </c>
    </row>
    <row r="368" spans="1:7" ht="41.1" customHeight="1" x14ac:dyDescent="0.2">
      <c r="A368" s="38"/>
      <c r="B368" s="32" t="s">
        <v>264</v>
      </c>
      <c r="C368" s="33">
        <v>18</v>
      </c>
      <c r="D368" s="109" t="s">
        <v>46</v>
      </c>
      <c r="E368" s="130"/>
      <c r="F368" s="130"/>
      <c r="G368" s="108">
        <f t="shared" si="54"/>
        <v>0</v>
      </c>
    </row>
    <row r="369" spans="1:7" ht="41.1" customHeight="1" x14ac:dyDescent="0.2">
      <c r="A369" s="38" t="s">
        <v>259</v>
      </c>
      <c r="B369" s="32" t="s">
        <v>751</v>
      </c>
      <c r="C369" s="33">
        <v>50</v>
      </c>
      <c r="D369" s="109" t="s">
        <v>46</v>
      </c>
      <c r="E369" s="130"/>
      <c r="F369" s="130"/>
      <c r="G369" s="108">
        <f t="shared" si="54"/>
        <v>0</v>
      </c>
    </row>
    <row r="370" spans="1:7" ht="41.1" customHeight="1" x14ac:dyDescent="0.2">
      <c r="A370" s="38" t="s">
        <v>265</v>
      </c>
      <c r="B370" s="32" t="s">
        <v>267</v>
      </c>
      <c r="C370" s="33">
        <v>20</v>
      </c>
      <c r="D370" s="109" t="s">
        <v>46</v>
      </c>
      <c r="E370" s="130"/>
      <c r="F370" s="130"/>
      <c r="G370" s="108">
        <f t="shared" si="54"/>
        <v>0</v>
      </c>
    </row>
    <row r="371" spans="1:7" ht="41.1" customHeight="1" x14ac:dyDescent="0.2">
      <c r="A371" s="38" t="s">
        <v>266</v>
      </c>
      <c r="B371" s="32" t="s">
        <v>269</v>
      </c>
      <c r="C371" s="33">
        <v>80</v>
      </c>
      <c r="D371" s="109" t="s">
        <v>46</v>
      </c>
      <c r="E371" s="130"/>
      <c r="F371" s="130"/>
      <c r="G371" s="108">
        <f t="shared" si="54"/>
        <v>0</v>
      </c>
    </row>
    <row r="372" spans="1:7" ht="41.1" customHeight="1" x14ac:dyDescent="0.2">
      <c r="A372" s="38" t="s">
        <v>268</v>
      </c>
      <c r="B372" s="32" t="s">
        <v>271</v>
      </c>
      <c r="C372" s="33">
        <v>80</v>
      </c>
      <c r="D372" s="109" t="s">
        <v>62</v>
      </c>
      <c r="E372" s="130"/>
      <c r="F372" s="130"/>
      <c r="G372" s="108">
        <f t="shared" si="54"/>
        <v>0</v>
      </c>
    </row>
    <row r="373" spans="1:7" ht="41.1" customHeight="1" x14ac:dyDescent="0.2">
      <c r="A373" s="38" t="s">
        <v>270</v>
      </c>
      <c r="B373" s="32" t="s">
        <v>273</v>
      </c>
      <c r="C373" s="33">
        <v>30</v>
      </c>
      <c r="D373" s="109" t="s">
        <v>46</v>
      </c>
      <c r="E373" s="130"/>
      <c r="F373" s="130"/>
      <c r="G373" s="108">
        <f t="shared" si="54"/>
        <v>0</v>
      </c>
    </row>
    <row r="374" spans="1:7" ht="41.1" customHeight="1" x14ac:dyDescent="0.2">
      <c r="A374" s="38" t="s">
        <v>272</v>
      </c>
      <c r="B374" s="32" t="s">
        <v>275</v>
      </c>
      <c r="C374" s="33">
        <v>24</v>
      </c>
      <c r="D374" s="109" t="s">
        <v>62</v>
      </c>
      <c r="E374" s="130"/>
      <c r="F374" s="130"/>
      <c r="G374" s="108">
        <f t="shared" si="54"/>
        <v>0</v>
      </c>
    </row>
    <row r="375" spans="1:7" ht="41.1" customHeight="1" x14ac:dyDescent="0.2">
      <c r="A375" s="38" t="s">
        <v>274</v>
      </c>
      <c r="B375" s="32" t="s">
        <v>277</v>
      </c>
      <c r="C375" s="33">
        <v>28</v>
      </c>
      <c r="D375" s="109" t="s">
        <v>46</v>
      </c>
      <c r="E375" s="130"/>
      <c r="F375" s="130"/>
      <c r="G375" s="108">
        <f t="shared" si="54"/>
        <v>0</v>
      </c>
    </row>
    <row r="376" spans="1:7" ht="41.1" customHeight="1" x14ac:dyDescent="0.2">
      <c r="A376" s="38" t="s">
        <v>276</v>
      </c>
      <c r="B376" s="32" t="s">
        <v>279</v>
      </c>
      <c r="C376" s="33">
        <v>28</v>
      </c>
      <c r="D376" s="109" t="s">
        <v>46</v>
      </c>
      <c r="E376" s="130"/>
      <c r="F376" s="130"/>
      <c r="G376" s="108">
        <f t="shared" si="54"/>
        <v>0</v>
      </c>
    </row>
    <row r="377" spans="1:7" ht="41.1" customHeight="1" x14ac:dyDescent="0.2">
      <c r="A377" s="38" t="s">
        <v>278</v>
      </c>
      <c r="B377" s="32" t="s">
        <v>281</v>
      </c>
      <c r="C377" s="33">
        <v>8</v>
      </c>
      <c r="D377" s="109" t="s">
        <v>62</v>
      </c>
      <c r="E377" s="130"/>
      <c r="F377" s="130"/>
      <c r="G377" s="108">
        <f t="shared" si="54"/>
        <v>0</v>
      </c>
    </row>
    <row r="378" spans="1:7" ht="41.1" customHeight="1" x14ac:dyDescent="0.2">
      <c r="A378" s="38" t="s">
        <v>280</v>
      </c>
      <c r="B378" s="32" t="s">
        <v>283</v>
      </c>
      <c r="C378" s="33">
        <v>2</v>
      </c>
      <c r="D378" s="109" t="s">
        <v>62</v>
      </c>
      <c r="E378" s="130"/>
      <c r="F378" s="130"/>
      <c r="G378" s="108">
        <f t="shared" si="54"/>
        <v>0</v>
      </c>
    </row>
    <row r="379" spans="1:7" ht="41.1" customHeight="1" x14ac:dyDescent="0.2">
      <c r="A379" s="38" t="s">
        <v>282</v>
      </c>
      <c r="B379" s="32" t="s">
        <v>285</v>
      </c>
      <c r="C379" s="33">
        <v>2</v>
      </c>
      <c r="D379" s="109" t="s">
        <v>46</v>
      </c>
      <c r="E379" s="130"/>
      <c r="F379" s="130"/>
      <c r="G379" s="108">
        <f t="shared" si="54"/>
        <v>0</v>
      </c>
    </row>
    <row r="380" spans="1:7" ht="41.1" customHeight="1" x14ac:dyDescent="0.2">
      <c r="A380" s="38" t="s">
        <v>284</v>
      </c>
      <c r="B380" s="32" t="s">
        <v>287</v>
      </c>
      <c r="C380" s="33">
        <v>2</v>
      </c>
      <c r="D380" s="109" t="s">
        <v>46</v>
      </c>
      <c r="E380" s="130"/>
      <c r="F380" s="130"/>
      <c r="G380" s="108">
        <f t="shared" si="54"/>
        <v>0</v>
      </c>
    </row>
    <row r="381" spans="1:7" ht="41.1" customHeight="1" x14ac:dyDescent="0.2">
      <c r="A381" s="38" t="s">
        <v>286</v>
      </c>
      <c r="B381" s="32" t="s">
        <v>289</v>
      </c>
      <c r="C381" s="33">
        <v>100</v>
      </c>
      <c r="D381" s="109" t="s">
        <v>46</v>
      </c>
      <c r="E381" s="136"/>
      <c r="F381" s="136"/>
      <c r="G381" s="108">
        <f t="shared" si="54"/>
        <v>0</v>
      </c>
    </row>
    <row r="382" spans="1:7" ht="41.1" customHeight="1" x14ac:dyDescent="0.2">
      <c r="A382" s="38" t="s">
        <v>288</v>
      </c>
      <c r="B382" s="32" t="s">
        <v>291</v>
      </c>
      <c r="C382" s="33">
        <v>100</v>
      </c>
      <c r="D382" s="109" t="s">
        <v>46</v>
      </c>
      <c r="E382" s="130"/>
      <c r="F382" s="130"/>
      <c r="G382" s="108">
        <f t="shared" si="54"/>
        <v>0</v>
      </c>
    </row>
    <row r="383" spans="1:7" ht="41.1" customHeight="1" x14ac:dyDescent="0.2">
      <c r="A383" s="38" t="s">
        <v>290</v>
      </c>
      <c r="B383" s="32" t="s">
        <v>293</v>
      </c>
      <c r="C383" s="33">
        <v>50</v>
      </c>
      <c r="D383" s="109" t="s">
        <v>62</v>
      </c>
      <c r="E383" s="130"/>
      <c r="F383" s="130"/>
      <c r="G383" s="108">
        <f t="shared" si="54"/>
        <v>0</v>
      </c>
    </row>
    <row r="384" spans="1:7" ht="41.1" customHeight="1" x14ac:dyDescent="0.2">
      <c r="A384" s="38" t="s">
        <v>292</v>
      </c>
      <c r="B384" s="32" t="s">
        <v>295</v>
      </c>
      <c r="C384" s="33">
        <v>5</v>
      </c>
      <c r="D384" s="109" t="s">
        <v>62</v>
      </c>
      <c r="E384" s="130"/>
      <c r="F384" s="130"/>
      <c r="G384" s="108">
        <f t="shared" si="54"/>
        <v>0</v>
      </c>
    </row>
    <row r="385" spans="1:7" ht="41.1" customHeight="1" x14ac:dyDescent="0.2">
      <c r="A385" s="38" t="s">
        <v>294</v>
      </c>
      <c r="B385" s="32" t="s">
        <v>297</v>
      </c>
      <c r="C385" s="33">
        <v>4</v>
      </c>
      <c r="D385" s="109" t="s">
        <v>46</v>
      </c>
      <c r="E385" s="130"/>
      <c r="F385" s="130"/>
      <c r="G385" s="108">
        <f t="shared" si="54"/>
        <v>0</v>
      </c>
    </row>
    <row r="386" spans="1:7" ht="41.1" customHeight="1" x14ac:dyDescent="0.2">
      <c r="A386" s="38" t="s">
        <v>296</v>
      </c>
      <c r="B386" s="32" t="s">
        <v>299</v>
      </c>
      <c r="C386" s="33">
        <v>1</v>
      </c>
      <c r="D386" s="109" t="s">
        <v>62</v>
      </c>
      <c r="E386" s="130"/>
      <c r="F386" s="130"/>
      <c r="G386" s="108">
        <f t="shared" si="54"/>
        <v>0</v>
      </c>
    </row>
    <row r="387" spans="1:7" ht="41.1" customHeight="1" x14ac:dyDescent="0.2">
      <c r="A387" s="38" t="s">
        <v>298</v>
      </c>
      <c r="B387" s="32" t="s">
        <v>301</v>
      </c>
      <c r="C387" s="33">
        <v>4</v>
      </c>
      <c r="D387" s="109" t="s">
        <v>46</v>
      </c>
      <c r="E387" s="130"/>
      <c r="F387" s="130"/>
      <c r="G387" s="108">
        <f t="shared" si="54"/>
        <v>0</v>
      </c>
    </row>
    <row r="388" spans="1:7" ht="41.1" customHeight="1" x14ac:dyDescent="0.2">
      <c r="A388" s="38" t="s">
        <v>300</v>
      </c>
      <c r="B388" s="32" t="s">
        <v>303</v>
      </c>
      <c r="C388" s="33">
        <v>1</v>
      </c>
      <c r="D388" s="109" t="s">
        <v>62</v>
      </c>
      <c r="E388" s="130"/>
      <c r="F388" s="130"/>
      <c r="G388" s="108">
        <f t="shared" si="54"/>
        <v>0</v>
      </c>
    </row>
    <row r="389" spans="1:7" ht="41.1" customHeight="1" x14ac:dyDescent="0.2">
      <c r="A389" s="38" t="s">
        <v>302</v>
      </c>
      <c r="B389" s="32" t="s">
        <v>305</v>
      </c>
      <c r="C389" s="33">
        <v>40</v>
      </c>
      <c r="D389" s="109" t="s">
        <v>46</v>
      </c>
      <c r="E389" s="130"/>
      <c r="F389" s="130"/>
      <c r="G389" s="108">
        <f t="shared" si="54"/>
        <v>0</v>
      </c>
    </row>
    <row r="390" spans="1:7" ht="41.1" customHeight="1" x14ac:dyDescent="0.2">
      <c r="A390" s="38" t="s">
        <v>304</v>
      </c>
      <c r="B390" s="32" t="s">
        <v>291</v>
      </c>
      <c r="C390" s="33">
        <v>40</v>
      </c>
      <c r="D390" s="109" t="s">
        <v>46</v>
      </c>
      <c r="E390" s="130"/>
      <c r="F390" s="130"/>
      <c r="G390" s="108">
        <f t="shared" si="54"/>
        <v>0</v>
      </c>
    </row>
    <row r="391" spans="1:7" ht="41.1" customHeight="1" x14ac:dyDescent="0.2">
      <c r="A391" s="38" t="s">
        <v>306</v>
      </c>
      <c r="B391" s="32" t="s">
        <v>308</v>
      </c>
      <c r="C391" s="33">
        <v>14</v>
      </c>
      <c r="D391" s="109" t="s">
        <v>62</v>
      </c>
      <c r="E391" s="130"/>
      <c r="F391" s="130"/>
      <c r="G391" s="108">
        <f t="shared" si="54"/>
        <v>0</v>
      </c>
    </row>
    <row r="392" spans="1:7" ht="41.1" customHeight="1" x14ac:dyDescent="0.2">
      <c r="A392" s="38" t="s">
        <v>307</v>
      </c>
      <c r="B392" s="32" t="s">
        <v>310</v>
      </c>
      <c r="C392" s="33">
        <v>4</v>
      </c>
      <c r="D392" s="109" t="s">
        <v>62</v>
      </c>
      <c r="E392" s="130"/>
      <c r="F392" s="130"/>
      <c r="G392" s="108">
        <f t="shared" si="54"/>
        <v>0</v>
      </c>
    </row>
    <row r="393" spans="1:7" ht="41.1" customHeight="1" x14ac:dyDescent="0.2">
      <c r="A393" s="38" t="s">
        <v>309</v>
      </c>
      <c r="B393" s="32" t="s">
        <v>312</v>
      </c>
      <c r="C393" s="33">
        <v>3</v>
      </c>
      <c r="D393" s="109" t="s">
        <v>62</v>
      </c>
      <c r="E393" s="130"/>
      <c r="F393" s="130"/>
      <c r="G393" s="108">
        <f t="shared" si="54"/>
        <v>0</v>
      </c>
    </row>
    <row r="394" spans="1:7" ht="41.1" customHeight="1" x14ac:dyDescent="0.2">
      <c r="A394" s="38" t="s">
        <v>311</v>
      </c>
      <c r="B394" s="32" t="s">
        <v>314</v>
      </c>
      <c r="C394" s="33">
        <v>2</v>
      </c>
      <c r="D394" s="109" t="s">
        <v>62</v>
      </c>
      <c r="E394" s="130"/>
      <c r="F394" s="130"/>
      <c r="G394" s="108">
        <f t="shared" si="54"/>
        <v>0</v>
      </c>
    </row>
    <row r="395" spans="1:7" ht="41.1" customHeight="1" x14ac:dyDescent="0.2">
      <c r="A395" s="38" t="s">
        <v>313</v>
      </c>
      <c r="B395" s="32" t="s">
        <v>316</v>
      </c>
      <c r="C395" s="33">
        <v>120</v>
      </c>
      <c r="D395" s="109" t="s">
        <v>46</v>
      </c>
      <c r="E395" s="130"/>
      <c r="F395" s="130"/>
      <c r="G395" s="108">
        <f t="shared" si="54"/>
        <v>0</v>
      </c>
    </row>
    <row r="396" spans="1:7" ht="41.1" customHeight="1" x14ac:dyDescent="0.2">
      <c r="A396" s="38" t="s">
        <v>315</v>
      </c>
      <c r="B396" s="32" t="s">
        <v>318</v>
      </c>
      <c r="C396" s="33">
        <v>30</v>
      </c>
      <c r="D396" s="109" t="s">
        <v>62</v>
      </c>
      <c r="E396" s="130"/>
      <c r="F396" s="130"/>
      <c r="G396" s="108">
        <f t="shared" si="54"/>
        <v>0</v>
      </c>
    </row>
    <row r="397" spans="1:7" ht="41.1" customHeight="1" x14ac:dyDescent="0.2">
      <c r="A397" s="38" t="s">
        <v>317</v>
      </c>
      <c r="B397" s="32" t="s">
        <v>320</v>
      </c>
      <c r="C397" s="33">
        <v>30</v>
      </c>
      <c r="D397" s="109" t="s">
        <v>62</v>
      </c>
      <c r="E397" s="130"/>
      <c r="F397" s="130"/>
      <c r="G397" s="108">
        <f t="shared" si="54"/>
        <v>0</v>
      </c>
    </row>
    <row r="398" spans="1:7" ht="41.1" customHeight="1" x14ac:dyDescent="0.2">
      <c r="A398" s="38" t="s">
        <v>319</v>
      </c>
      <c r="B398" s="32" t="s">
        <v>322</v>
      </c>
      <c r="C398" s="33">
        <v>4</v>
      </c>
      <c r="D398" s="109" t="s">
        <v>62</v>
      </c>
      <c r="E398" s="130"/>
      <c r="F398" s="130"/>
      <c r="G398" s="108">
        <f t="shared" si="54"/>
        <v>0</v>
      </c>
    </row>
    <row r="399" spans="1:7" ht="41.1" customHeight="1" x14ac:dyDescent="0.2">
      <c r="A399" s="38" t="s">
        <v>321</v>
      </c>
      <c r="B399" s="32" t="s">
        <v>324</v>
      </c>
      <c r="C399" s="33">
        <v>155</v>
      </c>
      <c r="D399" s="109" t="s">
        <v>46</v>
      </c>
      <c r="E399" s="130"/>
      <c r="F399" s="130"/>
      <c r="G399" s="108">
        <f t="shared" si="54"/>
        <v>0</v>
      </c>
    </row>
    <row r="400" spans="1:7" ht="41.1" customHeight="1" x14ac:dyDescent="0.2">
      <c r="A400" s="38" t="s">
        <v>323</v>
      </c>
      <c r="B400" s="32" t="s">
        <v>326</v>
      </c>
      <c r="C400" s="33">
        <v>155</v>
      </c>
      <c r="D400" s="109" t="s">
        <v>62</v>
      </c>
      <c r="E400" s="130"/>
      <c r="F400" s="130"/>
      <c r="G400" s="108">
        <f t="shared" si="54"/>
        <v>0</v>
      </c>
    </row>
    <row r="401" spans="1:9" ht="41.1" customHeight="1" x14ac:dyDescent="0.2">
      <c r="A401" s="38" t="s">
        <v>325</v>
      </c>
      <c r="B401" s="32" t="s">
        <v>328</v>
      </c>
      <c r="C401" s="33">
        <v>310</v>
      </c>
      <c r="D401" s="109" t="s">
        <v>58</v>
      </c>
      <c r="E401" s="130"/>
      <c r="F401" s="130"/>
      <c r="G401" s="108">
        <f t="shared" si="54"/>
        <v>0</v>
      </c>
    </row>
    <row r="402" spans="1:9" ht="41.1" customHeight="1" x14ac:dyDescent="0.2">
      <c r="A402" s="38" t="s">
        <v>327</v>
      </c>
      <c r="B402" s="32" t="s">
        <v>331</v>
      </c>
      <c r="C402" s="33">
        <v>1</v>
      </c>
      <c r="D402" s="109" t="s">
        <v>62</v>
      </c>
      <c r="E402" s="130"/>
      <c r="F402" s="130"/>
      <c r="G402" s="108">
        <f t="shared" si="54"/>
        <v>0</v>
      </c>
    </row>
    <row r="403" spans="1:9" ht="41.1" customHeight="1" x14ac:dyDescent="0.2">
      <c r="A403" s="38" t="s">
        <v>329</v>
      </c>
      <c r="B403" s="32" t="s">
        <v>332</v>
      </c>
      <c r="C403" s="33">
        <v>1</v>
      </c>
      <c r="D403" s="109" t="s">
        <v>62</v>
      </c>
      <c r="E403" s="130"/>
      <c r="F403" s="130"/>
      <c r="G403" s="108">
        <f t="shared" si="54"/>
        <v>0</v>
      </c>
    </row>
    <row r="404" spans="1:9" ht="41.1" customHeight="1" x14ac:dyDescent="0.2">
      <c r="A404" s="38" t="s">
        <v>330</v>
      </c>
      <c r="B404" s="32" t="s">
        <v>333</v>
      </c>
      <c r="C404" s="33">
        <v>1</v>
      </c>
      <c r="D404" s="109" t="s">
        <v>62</v>
      </c>
      <c r="E404" s="130"/>
      <c r="F404" s="130"/>
      <c r="G404" s="108">
        <f t="shared" si="54"/>
        <v>0</v>
      </c>
    </row>
    <row r="405" spans="1:9" ht="15" x14ac:dyDescent="0.2">
      <c r="A405" s="66">
        <v>4</v>
      </c>
      <c r="B405" s="67" t="s">
        <v>334</v>
      </c>
      <c r="C405" s="68"/>
      <c r="D405" s="68"/>
      <c r="E405" s="68"/>
      <c r="F405" s="68"/>
      <c r="G405" s="69"/>
      <c r="I405" s="74">
        <f>SUM(G406:G408)</f>
        <v>0</v>
      </c>
    </row>
    <row r="406" spans="1:9" ht="41.1" customHeight="1" x14ac:dyDescent="0.2">
      <c r="A406" s="38" t="s">
        <v>34</v>
      </c>
      <c r="B406" s="32" t="s">
        <v>752</v>
      </c>
      <c r="C406" s="33">
        <v>9</v>
      </c>
      <c r="D406" s="109" t="s">
        <v>62</v>
      </c>
      <c r="E406" s="130"/>
      <c r="F406" s="130"/>
      <c r="G406" s="108">
        <f t="shared" ref="G406:G408" si="55">SUM(E406,F406)*C406</f>
        <v>0</v>
      </c>
    </row>
    <row r="407" spans="1:9" ht="41.1" customHeight="1" x14ac:dyDescent="0.2">
      <c r="A407" s="38" t="s">
        <v>35</v>
      </c>
      <c r="B407" s="32" t="s">
        <v>753</v>
      </c>
      <c r="C407" s="33">
        <v>16</v>
      </c>
      <c r="D407" s="109" t="s">
        <v>62</v>
      </c>
      <c r="E407" s="130"/>
      <c r="F407" s="130"/>
      <c r="G407" s="108">
        <f t="shared" si="55"/>
        <v>0</v>
      </c>
    </row>
    <row r="408" spans="1:9" ht="41.1" customHeight="1" x14ac:dyDescent="0.2">
      <c r="A408" s="58" t="s">
        <v>36</v>
      </c>
      <c r="B408" s="59" t="s">
        <v>754</v>
      </c>
      <c r="C408" s="60">
        <v>4</v>
      </c>
      <c r="D408" s="125" t="s">
        <v>62</v>
      </c>
      <c r="E408" s="135"/>
      <c r="F408" s="135"/>
      <c r="G408" s="126">
        <f t="shared" si="55"/>
        <v>0</v>
      </c>
    </row>
    <row r="409" spans="1:9" ht="15" x14ac:dyDescent="0.2">
      <c r="A409" s="22" t="s">
        <v>702</v>
      </c>
      <c r="B409" s="23" t="s">
        <v>366</v>
      </c>
      <c r="C409" s="24"/>
      <c r="D409" s="24"/>
      <c r="E409" s="24"/>
      <c r="F409" s="24"/>
      <c r="G409" s="24"/>
      <c r="I409" s="74">
        <f>SUM(G411:G451)</f>
        <v>0</v>
      </c>
    </row>
    <row r="410" spans="1:9" ht="15" x14ac:dyDescent="0.2">
      <c r="A410" s="62">
        <v>1</v>
      </c>
      <c r="B410" s="63" t="s">
        <v>189</v>
      </c>
      <c r="C410" s="64"/>
      <c r="D410" s="64"/>
      <c r="E410" s="64"/>
      <c r="F410" s="64"/>
      <c r="G410" s="65"/>
    </row>
    <row r="411" spans="1:9" ht="45.75" customHeight="1" x14ac:dyDescent="0.2">
      <c r="A411" s="38" t="s">
        <v>12</v>
      </c>
      <c r="B411" s="32" t="s">
        <v>336</v>
      </c>
      <c r="C411" s="33">
        <v>1</v>
      </c>
      <c r="D411" s="109" t="s">
        <v>62</v>
      </c>
      <c r="E411" s="130"/>
      <c r="F411" s="130"/>
      <c r="G411" s="108">
        <f t="shared" ref="G411:G446" si="56">SUM(E411,F411)*C411</f>
        <v>0</v>
      </c>
    </row>
    <row r="412" spans="1:9" ht="41.1" customHeight="1" x14ac:dyDescent="0.2">
      <c r="A412" s="38" t="s">
        <v>13</v>
      </c>
      <c r="B412" s="32" t="s">
        <v>202</v>
      </c>
      <c r="C412" s="33">
        <v>1</v>
      </c>
      <c r="D412" s="109" t="s">
        <v>62</v>
      </c>
      <c r="E412" s="130"/>
      <c r="F412" s="130"/>
      <c r="G412" s="108">
        <f t="shared" si="56"/>
        <v>0</v>
      </c>
    </row>
    <row r="413" spans="1:9" ht="41.1" customHeight="1" x14ac:dyDescent="0.2">
      <c r="A413" s="38" t="s">
        <v>28</v>
      </c>
      <c r="B413" s="32" t="s">
        <v>755</v>
      </c>
      <c r="C413" s="33">
        <v>1</v>
      </c>
      <c r="D413" s="109" t="s">
        <v>62</v>
      </c>
      <c r="E413" s="130"/>
      <c r="F413" s="130"/>
      <c r="G413" s="108">
        <f t="shared" si="56"/>
        <v>0</v>
      </c>
    </row>
    <row r="414" spans="1:9" ht="41.1" customHeight="1" x14ac:dyDescent="0.2">
      <c r="A414" s="38" t="s">
        <v>30</v>
      </c>
      <c r="B414" s="32" t="s">
        <v>337</v>
      </c>
      <c r="C414" s="33">
        <v>1</v>
      </c>
      <c r="D414" s="109" t="s">
        <v>62</v>
      </c>
      <c r="E414" s="130"/>
      <c r="F414" s="130"/>
      <c r="G414" s="108">
        <f t="shared" si="56"/>
        <v>0</v>
      </c>
    </row>
    <row r="415" spans="1:9" ht="41.1" customHeight="1" x14ac:dyDescent="0.2">
      <c r="A415" s="38" t="s">
        <v>47</v>
      </c>
      <c r="B415" s="32" t="s">
        <v>338</v>
      </c>
      <c r="C415" s="33">
        <v>1</v>
      </c>
      <c r="D415" s="109" t="s">
        <v>62</v>
      </c>
      <c r="E415" s="130"/>
      <c r="F415" s="130"/>
      <c r="G415" s="108">
        <f t="shared" si="56"/>
        <v>0</v>
      </c>
    </row>
    <row r="416" spans="1:9" ht="41.1" customHeight="1" x14ac:dyDescent="0.2">
      <c r="A416" s="38" t="s">
        <v>48</v>
      </c>
      <c r="B416" s="32" t="s">
        <v>756</v>
      </c>
      <c r="C416" s="33">
        <v>1</v>
      </c>
      <c r="D416" s="109" t="s">
        <v>41</v>
      </c>
      <c r="E416" s="130"/>
      <c r="F416" s="130"/>
      <c r="G416" s="108">
        <f t="shared" si="56"/>
        <v>0</v>
      </c>
    </row>
    <row r="417" spans="1:7" ht="41.1" customHeight="1" x14ac:dyDescent="0.2">
      <c r="A417" s="38" t="s">
        <v>49</v>
      </c>
      <c r="B417" s="32" t="s">
        <v>378</v>
      </c>
      <c r="C417" s="33">
        <v>4</v>
      </c>
      <c r="D417" s="109" t="s">
        <v>62</v>
      </c>
      <c r="E417" s="130"/>
      <c r="F417" s="130"/>
      <c r="G417" s="108">
        <f t="shared" si="56"/>
        <v>0</v>
      </c>
    </row>
    <row r="418" spans="1:7" ht="41.1" customHeight="1" x14ac:dyDescent="0.2">
      <c r="A418" s="38" t="s">
        <v>63</v>
      </c>
      <c r="B418" s="32" t="s">
        <v>376</v>
      </c>
      <c r="C418" s="33">
        <v>3</v>
      </c>
      <c r="D418" s="109" t="s">
        <v>62</v>
      </c>
      <c r="E418" s="130"/>
      <c r="F418" s="130"/>
      <c r="G418" s="108">
        <f t="shared" si="56"/>
        <v>0</v>
      </c>
    </row>
    <row r="419" spans="1:7" ht="41.1" customHeight="1" x14ac:dyDescent="0.2">
      <c r="A419" s="38" t="s">
        <v>64</v>
      </c>
      <c r="B419" s="32" t="s">
        <v>377</v>
      </c>
      <c r="C419" s="33">
        <v>1</v>
      </c>
      <c r="D419" s="109" t="s">
        <v>62</v>
      </c>
      <c r="E419" s="130"/>
      <c r="F419" s="130"/>
      <c r="G419" s="108">
        <f t="shared" si="56"/>
        <v>0</v>
      </c>
    </row>
    <row r="420" spans="1:7" ht="41.1" customHeight="1" x14ac:dyDescent="0.2">
      <c r="A420" s="38" t="s">
        <v>65</v>
      </c>
      <c r="B420" s="32" t="s">
        <v>54</v>
      </c>
      <c r="C420" s="33">
        <v>40</v>
      </c>
      <c r="D420" s="109" t="s">
        <v>46</v>
      </c>
      <c r="E420" s="130"/>
      <c r="F420" s="130"/>
      <c r="G420" s="108">
        <f t="shared" si="56"/>
        <v>0</v>
      </c>
    </row>
    <row r="421" spans="1:7" ht="41.1" customHeight="1" x14ac:dyDescent="0.2">
      <c r="A421" s="38" t="s">
        <v>66</v>
      </c>
      <c r="B421" s="32" t="s">
        <v>52</v>
      </c>
      <c r="C421" s="33">
        <v>12</v>
      </c>
      <c r="D421" s="109" t="s">
        <v>62</v>
      </c>
      <c r="E421" s="130"/>
      <c r="F421" s="130"/>
      <c r="G421" s="108">
        <f t="shared" si="56"/>
        <v>0</v>
      </c>
    </row>
    <row r="422" spans="1:7" ht="41.1" customHeight="1" x14ac:dyDescent="0.2">
      <c r="A422" s="38" t="s">
        <v>72</v>
      </c>
      <c r="B422" s="32" t="s">
        <v>53</v>
      </c>
      <c r="C422" s="33">
        <v>1</v>
      </c>
      <c r="D422" s="109" t="s">
        <v>46</v>
      </c>
      <c r="E422" s="130"/>
      <c r="F422" s="130"/>
      <c r="G422" s="108">
        <f t="shared" si="56"/>
        <v>0</v>
      </c>
    </row>
    <row r="423" spans="1:7" ht="41.1" customHeight="1" x14ac:dyDescent="0.2">
      <c r="A423" s="38" t="s">
        <v>73</v>
      </c>
      <c r="B423" s="32" t="s">
        <v>339</v>
      </c>
      <c r="C423" s="33">
        <v>40</v>
      </c>
      <c r="D423" s="109" t="s">
        <v>46</v>
      </c>
      <c r="E423" s="130"/>
      <c r="F423" s="130"/>
      <c r="G423" s="108">
        <f t="shared" si="56"/>
        <v>0</v>
      </c>
    </row>
    <row r="424" spans="1:7" ht="41.1" customHeight="1" x14ac:dyDescent="0.2">
      <c r="A424" s="38" t="s">
        <v>74</v>
      </c>
      <c r="B424" s="32" t="s">
        <v>340</v>
      </c>
      <c r="C424" s="33">
        <v>15</v>
      </c>
      <c r="D424" s="109" t="s">
        <v>62</v>
      </c>
      <c r="E424" s="130"/>
      <c r="F424" s="130"/>
      <c r="G424" s="108">
        <f t="shared" si="56"/>
        <v>0</v>
      </c>
    </row>
    <row r="425" spans="1:7" ht="41.1" customHeight="1" x14ac:dyDescent="0.2">
      <c r="A425" s="38" t="s">
        <v>75</v>
      </c>
      <c r="B425" s="32" t="s">
        <v>341</v>
      </c>
      <c r="C425" s="33">
        <v>15</v>
      </c>
      <c r="D425" s="109" t="s">
        <v>62</v>
      </c>
      <c r="E425" s="130"/>
      <c r="F425" s="130"/>
      <c r="G425" s="108">
        <f t="shared" si="56"/>
        <v>0</v>
      </c>
    </row>
    <row r="426" spans="1:7" ht="41.1" customHeight="1" x14ac:dyDescent="0.2">
      <c r="A426" s="38" t="s">
        <v>97</v>
      </c>
      <c r="B426" s="32" t="s">
        <v>723</v>
      </c>
      <c r="C426" s="33">
        <v>12</v>
      </c>
      <c r="D426" s="109" t="s">
        <v>58</v>
      </c>
      <c r="E426" s="130"/>
      <c r="F426" s="130"/>
      <c r="G426" s="108">
        <f t="shared" ref="G426" si="57">SUM(E426:F426)*C426</f>
        <v>0</v>
      </c>
    </row>
    <row r="427" spans="1:7" ht="41.1" customHeight="1" x14ac:dyDescent="0.2">
      <c r="A427" s="38" t="s">
        <v>98</v>
      </c>
      <c r="B427" s="32" t="s">
        <v>342</v>
      </c>
      <c r="C427" s="33">
        <v>13</v>
      </c>
      <c r="D427" s="109" t="s">
        <v>58</v>
      </c>
      <c r="E427" s="130"/>
      <c r="F427" s="130"/>
      <c r="G427" s="108">
        <f t="shared" si="56"/>
        <v>0</v>
      </c>
    </row>
    <row r="428" spans="1:7" ht="41.1" customHeight="1" x14ac:dyDescent="0.2">
      <c r="A428" s="38" t="s">
        <v>99</v>
      </c>
      <c r="B428" s="32" t="s">
        <v>379</v>
      </c>
      <c r="C428" s="33">
        <v>2</v>
      </c>
      <c r="D428" s="109" t="s">
        <v>58</v>
      </c>
      <c r="E428" s="130"/>
      <c r="F428" s="130"/>
      <c r="G428" s="108">
        <f t="shared" si="56"/>
        <v>0</v>
      </c>
    </row>
    <row r="429" spans="1:7" ht="41.1" customHeight="1" x14ac:dyDescent="0.2">
      <c r="A429" s="38" t="s">
        <v>100</v>
      </c>
      <c r="B429" s="32" t="s">
        <v>391</v>
      </c>
      <c r="C429" s="33">
        <v>15</v>
      </c>
      <c r="D429" s="109" t="s">
        <v>58</v>
      </c>
      <c r="E429" s="130"/>
      <c r="F429" s="130"/>
      <c r="G429" s="108">
        <f t="shared" si="56"/>
        <v>0</v>
      </c>
    </row>
    <row r="430" spans="1:7" ht="41.1" customHeight="1" x14ac:dyDescent="0.2">
      <c r="A430" s="38" t="s">
        <v>101</v>
      </c>
      <c r="B430" s="32" t="s">
        <v>343</v>
      </c>
      <c r="C430" s="33">
        <v>15</v>
      </c>
      <c r="D430" s="109" t="s">
        <v>62</v>
      </c>
      <c r="E430" s="130"/>
      <c r="F430" s="130"/>
      <c r="G430" s="108">
        <f t="shared" si="56"/>
        <v>0</v>
      </c>
    </row>
    <row r="431" spans="1:7" ht="41.1" customHeight="1" x14ac:dyDescent="0.2">
      <c r="A431" s="38" t="s">
        <v>102</v>
      </c>
      <c r="B431" s="32" t="s">
        <v>764</v>
      </c>
      <c r="C431" s="33">
        <v>2</v>
      </c>
      <c r="D431" s="109" t="s">
        <v>62</v>
      </c>
      <c r="E431" s="130"/>
      <c r="F431" s="130"/>
      <c r="G431" s="108">
        <f t="shared" si="56"/>
        <v>0</v>
      </c>
    </row>
    <row r="432" spans="1:7" ht="41.1" customHeight="1" x14ac:dyDescent="0.2">
      <c r="A432" s="38" t="s">
        <v>103</v>
      </c>
      <c r="B432" s="32" t="s">
        <v>765</v>
      </c>
      <c r="C432" s="33">
        <v>21</v>
      </c>
      <c r="D432" s="109" t="s">
        <v>62</v>
      </c>
      <c r="E432" s="130"/>
      <c r="F432" s="130"/>
      <c r="G432" s="108">
        <f t="shared" si="56"/>
        <v>0</v>
      </c>
    </row>
    <row r="433" spans="1:7" ht="41.1" customHeight="1" x14ac:dyDescent="0.2">
      <c r="A433" s="38" t="s">
        <v>104</v>
      </c>
      <c r="B433" s="32" t="s">
        <v>766</v>
      </c>
      <c r="C433" s="33">
        <v>6</v>
      </c>
      <c r="D433" s="109" t="s">
        <v>62</v>
      </c>
      <c r="E433" s="130"/>
      <c r="F433" s="130"/>
      <c r="G433" s="108">
        <f t="shared" si="56"/>
        <v>0</v>
      </c>
    </row>
    <row r="434" spans="1:7" ht="41.1" customHeight="1" x14ac:dyDescent="0.2">
      <c r="A434" s="38" t="s">
        <v>105</v>
      </c>
      <c r="B434" s="32" t="s">
        <v>767</v>
      </c>
      <c r="C434" s="33">
        <v>1</v>
      </c>
      <c r="D434" s="109" t="s">
        <v>62</v>
      </c>
      <c r="E434" s="130"/>
      <c r="F434" s="130"/>
      <c r="G434" s="108">
        <f t="shared" si="56"/>
        <v>0</v>
      </c>
    </row>
    <row r="435" spans="1:7" ht="41.1" customHeight="1" x14ac:dyDescent="0.2">
      <c r="A435" s="38" t="s">
        <v>106</v>
      </c>
      <c r="B435" s="32" t="s">
        <v>344</v>
      </c>
      <c r="C435" s="33">
        <v>250</v>
      </c>
      <c r="D435" s="109" t="s">
        <v>46</v>
      </c>
      <c r="E435" s="130"/>
      <c r="F435" s="130"/>
      <c r="G435" s="108">
        <f t="shared" si="56"/>
        <v>0</v>
      </c>
    </row>
    <row r="436" spans="1:7" ht="41.1" customHeight="1" x14ac:dyDescent="0.2">
      <c r="A436" s="38" t="s">
        <v>352</v>
      </c>
      <c r="B436" s="32" t="s">
        <v>345</v>
      </c>
      <c r="C436" s="33">
        <v>1</v>
      </c>
      <c r="D436" s="109" t="s">
        <v>62</v>
      </c>
      <c r="E436" s="130"/>
      <c r="F436" s="130"/>
      <c r="G436" s="108">
        <f t="shared" si="56"/>
        <v>0</v>
      </c>
    </row>
    <row r="437" spans="1:7" ht="41.1" customHeight="1" x14ac:dyDescent="0.2">
      <c r="A437" s="38" t="s">
        <v>370</v>
      </c>
      <c r="B437" s="32" t="s">
        <v>346</v>
      </c>
      <c r="C437" s="33">
        <v>82</v>
      </c>
      <c r="D437" s="109" t="s">
        <v>62</v>
      </c>
      <c r="E437" s="130"/>
      <c r="F437" s="130"/>
      <c r="G437" s="108">
        <f t="shared" si="56"/>
        <v>0</v>
      </c>
    </row>
    <row r="438" spans="1:7" ht="41.1" customHeight="1" x14ac:dyDescent="0.2">
      <c r="A438" s="38" t="s">
        <v>371</v>
      </c>
      <c r="B438" s="32" t="s">
        <v>347</v>
      </c>
      <c r="C438" s="33">
        <v>1</v>
      </c>
      <c r="D438" s="109" t="s">
        <v>62</v>
      </c>
      <c r="E438" s="130"/>
      <c r="F438" s="130"/>
      <c r="G438" s="108">
        <f t="shared" si="56"/>
        <v>0</v>
      </c>
    </row>
    <row r="439" spans="1:7" ht="41.1" customHeight="1" x14ac:dyDescent="0.2">
      <c r="A439" s="38" t="s">
        <v>372</v>
      </c>
      <c r="B439" s="32" t="s">
        <v>348</v>
      </c>
      <c r="C439" s="33">
        <v>1</v>
      </c>
      <c r="D439" s="109" t="s">
        <v>62</v>
      </c>
      <c r="E439" s="130"/>
      <c r="F439" s="130"/>
      <c r="G439" s="108">
        <f t="shared" si="56"/>
        <v>0</v>
      </c>
    </row>
    <row r="440" spans="1:7" ht="41.1" customHeight="1" x14ac:dyDescent="0.2">
      <c r="A440" s="38" t="s">
        <v>373</v>
      </c>
      <c r="B440" s="32" t="s">
        <v>349</v>
      </c>
      <c r="C440" s="33">
        <v>20</v>
      </c>
      <c r="D440" s="109" t="s">
        <v>46</v>
      </c>
      <c r="E440" s="130"/>
      <c r="F440" s="130"/>
      <c r="G440" s="108">
        <f t="shared" si="56"/>
        <v>0</v>
      </c>
    </row>
    <row r="441" spans="1:7" ht="41.1" customHeight="1" x14ac:dyDescent="0.2">
      <c r="A441" s="38" t="s">
        <v>374</v>
      </c>
      <c r="B441" s="32" t="s">
        <v>350</v>
      </c>
      <c r="C441" s="33">
        <v>1</v>
      </c>
      <c r="D441" s="109" t="s">
        <v>62</v>
      </c>
      <c r="E441" s="130"/>
      <c r="F441" s="130"/>
      <c r="G441" s="108">
        <f t="shared" si="56"/>
        <v>0</v>
      </c>
    </row>
    <row r="442" spans="1:7" ht="41.1" customHeight="1" x14ac:dyDescent="0.2">
      <c r="A442" s="38" t="s">
        <v>375</v>
      </c>
      <c r="B442" s="32" t="s">
        <v>351</v>
      </c>
      <c r="C442" s="33">
        <v>1</v>
      </c>
      <c r="D442" s="109" t="s">
        <v>62</v>
      </c>
      <c r="E442" s="130"/>
      <c r="F442" s="130"/>
      <c r="G442" s="108">
        <f t="shared" si="56"/>
        <v>0</v>
      </c>
    </row>
    <row r="443" spans="1:7" ht="41.1" customHeight="1" x14ac:dyDescent="0.2">
      <c r="A443" s="38" t="s">
        <v>381</v>
      </c>
      <c r="B443" s="32" t="s">
        <v>353</v>
      </c>
      <c r="C443" s="33">
        <v>9</v>
      </c>
      <c r="D443" s="109" t="s">
        <v>62</v>
      </c>
      <c r="E443" s="130"/>
      <c r="F443" s="130"/>
      <c r="G443" s="108">
        <f t="shared" si="56"/>
        <v>0</v>
      </c>
    </row>
    <row r="444" spans="1:7" ht="41.1" customHeight="1" x14ac:dyDescent="0.2">
      <c r="A444" s="38" t="s">
        <v>382</v>
      </c>
      <c r="B444" s="32" t="s">
        <v>722</v>
      </c>
      <c r="C444" s="33">
        <v>4</v>
      </c>
      <c r="D444" s="109" t="s">
        <v>46</v>
      </c>
      <c r="E444" s="130"/>
      <c r="F444" s="130"/>
      <c r="G444" s="108">
        <f t="shared" si="56"/>
        <v>0</v>
      </c>
    </row>
    <row r="445" spans="1:7" ht="41.1" customHeight="1" x14ac:dyDescent="0.2">
      <c r="A445" s="38" t="s">
        <v>390</v>
      </c>
      <c r="B445" s="32" t="s">
        <v>418</v>
      </c>
      <c r="C445" s="33">
        <v>1</v>
      </c>
      <c r="D445" s="109" t="s">
        <v>62</v>
      </c>
      <c r="E445" s="130"/>
      <c r="F445" s="130"/>
      <c r="G445" s="108">
        <f t="shared" si="56"/>
        <v>0</v>
      </c>
    </row>
    <row r="446" spans="1:7" ht="41.1" customHeight="1" x14ac:dyDescent="0.2">
      <c r="A446" s="38" t="s">
        <v>716</v>
      </c>
      <c r="B446" s="32" t="s">
        <v>380</v>
      </c>
      <c r="C446" s="33">
        <v>1</v>
      </c>
      <c r="D446" s="109" t="s">
        <v>62</v>
      </c>
      <c r="E446" s="130"/>
      <c r="F446" s="130"/>
      <c r="G446" s="108">
        <f t="shared" si="56"/>
        <v>0</v>
      </c>
    </row>
    <row r="447" spans="1:7" ht="41.1" customHeight="1" x14ac:dyDescent="0.2">
      <c r="A447" s="38" t="s">
        <v>717</v>
      </c>
      <c r="B447" s="32" t="s">
        <v>712</v>
      </c>
      <c r="C447" s="33">
        <v>12</v>
      </c>
      <c r="D447" s="109" t="s">
        <v>62</v>
      </c>
      <c r="E447" s="130"/>
      <c r="F447" s="130"/>
      <c r="G447" s="108">
        <f>SUM(E447:F447)*C447</f>
        <v>0</v>
      </c>
    </row>
    <row r="448" spans="1:7" ht="41.1" customHeight="1" x14ac:dyDescent="0.2">
      <c r="A448" s="38" t="s">
        <v>718</v>
      </c>
      <c r="B448" s="32" t="s">
        <v>405</v>
      </c>
      <c r="C448" s="33">
        <v>24</v>
      </c>
      <c r="D448" s="109" t="s">
        <v>62</v>
      </c>
      <c r="E448" s="130"/>
      <c r="F448" s="130"/>
      <c r="G448" s="108">
        <f>SUM(E448:F448)*C448</f>
        <v>0</v>
      </c>
    </row>
    <row r="449" spans="1:9" ht="41.1" customHeight="1" x14ac:dyDescent="0.2">
      <c r="A449" s="38" t="s">
        <v>719</v>
      </c>
      <c r="B449" s="32" t="s">
        <v>713</v>
      </c>
      <c r="C449" s="33">
        <v>40</v>
      </c>
      <c r="D449" s="109" t="s">
        <v>46</v>
      </c>
      <c r="E449" s="130"/>
      <c r="F449" s="130"/>
      <c r="G449" s="108">
        <f t="shared" ref="G449:G451" si="58">SUM(E449:F449)*C449</f>
        <v>0</v>
      </c>
    </row>
    <row r="450" spans="1:9" ht="41.1" customHeight="1" x14ac:dyDescent="0.2">
      <c r="A450" s="38" t="s">
        <v>720</v>
      </c>
      <c r="B450" s="32" t="s">
        <v>714</v>
      </c>
      <c r="C450" s="33">
        <v>100</v>
      </c>
      <c r="D450" s="109" t="s">
        <v>62</v>
      </c>
      <c r="E450" s="130"/>
      <c r="F450" s="130"/>
      <c r="G450" s="108">
        <f t="shared" ref="G450" si="59">SUM(E450:F450)*C450</f>
        <v>0</v>
      </c>
    </row>
    <row r="451" spans="1:9" ht="41.1" customHeight="1" x14ac:dyDescent="0.2">
      <c r="A451" s="38" t="s">
        <v>721</v>
      </c>
      <c r="B451" s="32" t="s">
        <v>715</v>
      </c>
      <c r="C451" s="33">
        <v>12</v>
      </c>
      <c r="D451" s="109" t="s">
        <v>62</v>
      </c>
      <c r="E451" s="130"/>
      <c r="F451" s="130"/>
      <c r="G451" s="108">
        <f t="shared" si="58"/>
        <v>0</v>
      </c>
    </row>
    <row r="452" spans="1:9" ht="15" x14ac:dyDescent="0.2">
      <c r="A452" s="66">
        <v>2</v>
      </c>
      <c r="B452" s="67" t="s">
        <v>354</v>
      </c>
      <c r="C452" s="68"/>
      <c r="D452" s="68"/>
      <c r="E452" s="68"/>
      <c r="F452" s="68"/>
      <c r="G452" s="69"/>
      <c r="I452" s="74">
        <f>SUM(G453:G464)</f>
        <v>0</v>
      </c>
    </row>
    <row r="453" spans="1:9" ht="41.1" customHeight="1" x14ac:dyDescent="0.2">
      <c r="A453" s="38" t="s">
        <v>24</v>
      </c>
      <c r="B453" s="32" t="s">
        <v>768</v>
      </c>
      <c r="C453" s="33">
        <v>12</v>
      </c>
      <c r="D453" s="109" t="s">
        <v>62</v>
      </c>
      <c r="E453" s="130"/>
      <c r="F453" s="130"/>
      <c r="G453" s="108">
        <f t="shared" ref="G453:G509" si="60">SUM(E453,F453)*C453</f>
        <v>0</v>
      </c>
    </row>
    <row r="454" spans="1:9" ht="41.1" customHeight="1" x14ac:dyDescent="0.2">
      <c r="A454" s="38" t="s">
        <v>25</v>
      </c>
      <c r="B454" s="32" t="s">
        <v>769</v>
      </c>
      <c r="C454" s="33">
        <v>12</v>
      </c>
      <c r="D454" s="109" t="s">
        <v>62</v>
      </c>
      <c r="E454" s="130"/>
      <c r="F454" s="130"/>
      <c r="G454" s="108">
        <f t="shared" si="60"/>
        <v>0</v>
      </c>
    </row>
    <row r="455" spans="1:9" ht="41.1" customHeight="1" x14ac:dyDescent="0.2">
      <c r="A455" s="38" t="s">
        <v>29</v>
      </c>
      <c r="B455" s="32" t="s">
        <v>355</v>
      </c>
      <c r="C455" s="33">
        <v>1</v>
      </c>
      <c r="D455" s="109" t="s">
        <v>62</v>
      </c>
      <c r="E455" s="130"/>
      <c r="F455" s="130"/>
      <c r="G455" s="108">
        <f t="shared" si="60"/>
        <v>0</v>
      </c>
    </row>
    <row r="456" spans="1:9" ht="41.1" customHeight="1" x14ac:dyDescent="0.2">
      <c r="A456" s="38" t="s">
        <v>51</v>
      </c>
      <c r="B456" s="32" t="s">
        <v>392</v>
      </c>
      <c r="C456" s="33">
        <v>2500</v>
      </c>
      <c r="D456" s="109" t="s">
        <v>46</v>
      </c>
      <c r="E456" s="130"/>
      <c r="F456" s="130"/>
      <c r="G456" s="108">
        <f t="shared" si="60"/>
        <v>0</v>
      </c>
    </row>
    <row r="457" spans="1:9" ht="41.1" customHeight="1" x14ac:dyDescent="0.2">
      <c r="A457" s="38" t="s">
        <v>67</v>
      </c>
      <c r="B457" s="32" t="s">
        <v>367</v>
      </c>
      <c r="C457" s="33">
        <v>1</v>
      </c>
      <c r="D457" s="109" t="s">
        <v>62</v>
      </c>
      <c r="E457" s="130"/>
      <c r="F457" s="130"/>
      <c r="G457" s="108">
        <f t="shared" si="60"/>
        <v>0</v>
      </c>
    </row>
    <row r="458" spans="1:9" ht="41.1" customHeight="1" x14ac:dyDescent="0.2">
      <c r="A458" s="38" t="s">
        <v>68</v>
      </c>
      <c r="B458" s="32" t="s">
        <v>395</v>
      </c>
      <c r="C458" s="33">
        <v>30</v>
      </c>
      <c r="D458" s="109" t="s">
        <v>62</v>
      </c>
      <c r="E458" s="130"/>
      <c r="F458" s="34" t="s">
        <v>26</v>
      </c>
      <c r="G458" s="108">
        <f t="shared" si="60"/>
        <v>0</v>
      </c>
    </row>
    <row r="459" spans="1:9" ht="41.1" customHeight="1" x14ac:dyDescent="0.2">
      <c r="A459" s="38" t="s">
        <v>69</v>
      </c>
      <c r="B459" s="32" t="s">
        <v>396</v>
      </c>
      <c r="C459" s="33">
        <v>20</v>
      </c>
      <c r="D459" s="109" t="s">
        <v>62</v>
      </c>
      <c r="E459" s="130"/>
      <c r="F459" s="34" t="s">
        <v>26</v>
      </c>
      <c r="G459" s="108">
        <f t="shared" si="60"/>
        <v>0</v>
      </c>
    </row>
    <row r="460" spans="1:9" ht="41.1" customHeight="1" x14ac:dyDescent="0.2">
      <c r="A460" s="38" t="s">
        <v>70</v>
      </c>
      <c r="B460" s="32" t="s">
        <v>407</v>
      </c>
      <c r="C460" s="33">
        <v>2</v>
      </c>
      <c r="D460" s="109" t="s">
        <v>62</v>
      </c>
      <c r="E460" s="130"/>
      <c r="F460" s="130"/>
      <c r="G460" s="108">
        <f t="shared" si="60"/>
        <v>0</v>
      </c>
    </row>
    <row r="461" spans="1:9" ht="41.1" customHeight="1" x14ac:dyDescent="0.2">
      <c r="A461" s="38" t="s">
        <v>71</v>
      </c>
      <c r="B461" s="32" t="s">
        <v>408</v>
      </c>
      <c r="C461" s="33">
        <v>40</v>
      </c>
      <c r="D461" s="109" t="s">
        <v>62</v>
      </c>
      <c r="E461" s="130"/>
      <c r="F461" s="130"/>
      <c r="G461" s="108">
        <f t="shared" si="60"/>
        <v>0</v>
      </c>
    </row>
    <row r="462" spans="1:9" ht="41.1" customHeight="1" x14ac:dyDescent="0.2">
      <c r="A462" s="38" t="s">
        <v>80</v>
      </c>
      <c r="B462" s="32" t="s">
        <v>356</v>
      </c>
      <c r="C462" s="33">
        <v>40</v>
      </c>
      <c r="D462" s="109" t="s">
        <v>62</v>
      </c>
      <c r="E462" s="130"/>
      <c r="F462" s="130"/>
      <c r="G462" s="108">
        <f t="shared" si="60"/>
        <v>0</v>
      </c>
    </row>
    <row r="463" spans="1:9" ht="41.1" customHeight="1" x14ac:dyDescent="0.2">
      <c r="A463" s="38" t="s">
        <v>81</v>
      </c>
      <c r="B463" s="32" t="s">
        <v>357</v>
      </c>
      <c r="C463" s="33">
        <v>2</v>
      </c>
      <c r="D463" s="109" t="s">
        <v>62</v>
      </c>
      <c r="E463" s="130"/>
      <c r="F463" s="130"/>
      <c r="G463" s="108">
        <f t="shared" si="60"/>
        <v>0</v>
      </c>
    </row>
    <row r="464" spans="1:9" ht="41.1" customHeight="1" x14ac:dyDescent="0.2">
      <c r="A464" s="58" t="s">
        <v>82</v>
      </c>
      <c r="B464" s="59" t="s">
        <v>393</v>
      </c>
      <c r="C464" s="60">
        <v>48</v>
      </c>
      <c r="D464" s="125" t="s">
        <v>62</v>
      </c>
      <c r="E464" s="135"/>
      <c r="F464" s="135"/>
      <c r="G464" s="126">
        <f t="shared" si="60"/>
        <v>0</v>
      </c>
    </row>
    <row r="465" spans="1:16" ht="15" x14ac:dyDescent="0.2">
      <c r="A465" s="22" t="s">
        <v>187</v>
      </c>
      <c r="B465" s="23" t="s">
        <v>358</v>
      </c>
      <c r="C465" s="24"/>
      <c r="D465" s="24"/>
      <c r="E465" s="24"/>
      <c r="F465" s="24"/>
      <c r="G465" s="24"/>
      <c r="I465" s="74">
        <f>SUM(G466:G475)</f>
        <v>0</v>
      </c>
    </row>
    <row r="466" spans="1:16" ht="41.1" customHeight="1" x14ac:dyDescent="0.2">
      <c r="A466" s="55">
        <v>1</v>
      </c>
      <c r="B466" s="56" t="s">
        <v>368</v>
      </c>
      <c r="C466" s="57">
        <v>1</v>
      </c>
      <c r="D466" s="127" t="s">
        <v>62</v>
      </c>
      <c r="E466" s="137"/>
      <c r="F466" s="137"/>
      <c r="G466" s="128">
        <f t="shared" si="60"/>
        <v>0</v>
      </c>
    </row>
    <row r="467" spans="1:16" ht="41.1" customHeight="1" x14ac:dyDescent="0.2">
      <c r="A467" s="38">
        <v>2</v>
      </c>
      <c r="B467" s="32" t="s">
        <v>394</v>
      </c>
      <c r="C467" s="33">
        <v>1</v>
      </c>
      <c r="D467" s="109" t="s">
        <v>62</v>
      </c>
      <c r="E467" s="130"/>
      <c r="F467" s="130"/>
      <c r="G467" s="108">
        <f t="shared" si="60"/>
        <v>0</v>
      </c>
    </row>
    <row r="468" spans="1:16" s="13" customFormat="1" ht="41.1" customHeight="1" x14ac:dyDescent="0.2">
      <c r="A468" s="38">
        <v>3</v>
      </c>
      <c r="B468" s="32" t="s">
        <v>407</v>
      </c>
      <c r="C468" s="33">
        <v>2</v>
      </c>
      <c r="D468" s="109" t="s">
        <v>62</v>
      </c>
      <c r="E468" s="130"/>
      <c r="F468" s="130"/>
      <c r="G468" s="108">
        <f t="shared" si="60"/>
        <v>0</v>
      </c>
      <c r="K468" s="78"/>
      <c r="L468" s="78"/>
      <c r="M468" s="78"/>
      <c r="N468" s="78"/>
      <c r="O468" s="78"/>
      <c r="P468" s="78"/>
    </row>
    <row r="469" spans="1:16" ht="41.1" customHeight="1" x14ac:dyDescent="0.2">
      <c r="A469" s="38">
        <v>4</v>
      </c>
      <c r="B469" s="32" t="s">
        <v>408</v>
      </c>
      <c r="C469" s="33">
        <v>40</v>
      </c>
      <c r="D469" s="109" t="s">
        <v>62</v>
      </c>
      <c r="E469" s="130"/>
      <c r="F469" s="130"/>
      <c r="G469" s="108">
        <f t="shared" si="60"/>
        <v>0</v>
      </c>
    </row>
    <row r="470" spans="1:16" ht="41.1" customHeight="1" x14ac:dyDescent="0.2">
      <c r="A470" s="38">
        <v>5</v>
      </c>
      <c r="B470" s="32" t="s">
        <v>78</v>
      </c>
      <c r="C470" s="33">
        <v>2</v>
      </c>
      <c r="D470" s="109" t="s">
        <v>62</v>
      </c>
      <c r="E470" s="130"/>
      <c r="F470" s="130"/>
      <c r="G470" s="108">
        <f t="shared" si="60"/>
        <v>0</v>
      </c>
    </row>
    <row r="471" spans="1:16" ht="41.1" customHeight="1" x14ac:dyDescent="0.2">
      <c r="A471" s="38">
        <v>6</v>
      </c>
      <c r="B471" s="32" t="s">
        <v>369</v>
      </c>
      <c r="C471" s="33">
        <v>1</v>
      </c>
      <c r="D471" s="109" t="s">
        <v>62</v>
      </c>
      <c r="E471" s="130"/>
      <c r="F471" s="130"/>
      <c r="G471" s="108">
        <f t="shared" si="60"/>
        <v>0</v>
      </c>
    </row>
    <row r="472" spans="1:16" ht="41.1" customHeight="1" x14ac:dyDescent="0.2">
      <c r="A472" s="38">
        <v>7</v>
      </c>
      <c r="B472" s="32" t="s">
        <v>77</v>
      </c>
      <c r="C472" s="33">
        <v>50</v>
      </c>
      <c r="D472" s="109" t="s">
        <v>46</v>
      </c>
      <c r="E472" s="130"/>
      <c r="F472" s="130"/>
      <c r="G472" s="108">
        <f t="shared" si="60"/>
        <v>0</v>
      </c>
    </row>
    <row r="473" spans="1:16" ht="41.1" customHeight="1" x14ac:dyDescent="0.2">
      <c r="A473" s="38">
        <v>8</v>
      </c>
      <c r="B473" s="32" t="s">
        <v>78</v>
      </c>
      <c r="C473" s="33">
        <v>2</v>
      </c>
      <c r="D473" s="109" t="s">
        <v>62</v>
      </c>
      <c r="E473" s="130"/>
      <c r="F473" s="130"/>
      <c r="G473" s="108">
        <f t="shared" si="60"/>
        <v>0</v>
      </c>
    </row>
    <row r="474" spans="1:16" ht="41.1" customHeight="1" x14ac:dyDescent="0.2">
      <c r="A474" s="38">
        <v>9</v>
      </c>
      <c r="B474" s="32" t="s">
        <v>419</v>
      </c>
      <c r="C474" s="33">
        <v>6</v>
      </c>
      <c r="D474" s="109" t="s">
        <v>62</v>
      </c>
      <c r="E474" s="130"/>
      <c r="F474" s="34" t="s">
        <v>26</v>
      </c>
      <c r="G474" s="108">
        <f t="shared" si="60"/>
        <v>0</v>
      </c>
    </row>
    <row r="475" spans="1:16" ht="41.1" customHeight="1" x14ac:dyDescent="0.2">
      <c r="A475" s="58">
        <v>10</v>
      </c>
      <c r="B475" s="59" t="s">
        <v>79</v>
      </c>
      <c r="C475" s="60">
        <v>1</v>
      </c>
      <c r="D475" s="125" t="s">
        <v>62</v>
      </c>
      <c r="E475" s="135"/>
      <c r="F475" s="135"/>
      <c r="G475" s="126">
        <f t="shared" si="60"/>
        <v>0</v>
      </c>
    </row>
    <row r="476" spans="1:16" ht="15" x14ac:dyDescent="0.2">
      <c r="A476" s="22" t="s">
        <v>188</v>
      </c>
      <c r="B476" s="23" t="s">
        <v>406</v>
      </c>
      <c r="C476" s="24"/>
      <c r="D476" s="24"/>
      <c r="E476" s="24"/>
      <c r="F476" s="24"/>
      <c r="G476" s="24"/>
      <c r="I476" s="74">
        <f>SUM(G477:G487)</f>
        <v>0</v>
      </c>
    </row>
    <row r="477" spans="1:16" ht="41.1" customHeight="1" x14ac:dyDescent="0.2">
      <c r="A477" s="55">
        <v>1</v>
      </c>
      <c r="B477" s="56" t="s">
        <v>397</v>
      </c>
      <c r="C477" s="57">
        <v>100</v>
      </c>
      <c r="D477" s="127" t="s">
        <v>46</v>
      </c>
      <c r="E477" s="137"/>
      <c r="F477" s="137"/>
      <c r="G477" s="128">
        <f t="shared" si="60"/>
        <v>0</v>
      </c>
    </row>
    <row r="478" spans="1:16" ht="41.1" customHeight="1" x14ac:dyDescent="0.2">
      <c r="A478" s="38">
        <v>2</v>
      </c>
      <c r="B478" s="32" t="s">
        <v>757</v>
      </c>
      <c r="C478" s="33">
        <v>1</v>
      </c>
      <c r="D478" s="109" t="s">
        <v>46</v>
      </c>
      <c r="E478" s="130"/>
      <c r="F478" s="130"/>
      <c r="G478" s="108">
        <f t="shared" si="60"/>
        <v>0</v>
      </c>
    </row>
    <row r="479" spans="1:16" ht="41.1" customHeight="1" x14ac:dyDescent="0.2">
      <c r="A479" s="38">
        <v>3</v>
      </c>
      <c r="B479" s="32" t="s">
        <v>398</v>
      </c>
      <c r="C479" s="33">
        <v>1</v>
      </c>
      <c r="D479" s="109" t="s">
        <v>46</v>
      </c>
      <c r="E479" s="130"/>
      <c r="F479" s="130"/>
      <c r="G479" s="108">
        <f t="shared" si="60"/>
        <v>0</v>
      </c>
    </row>
    <row r="480" spans="1:16" ht="41.1" customHeight="1" x14ac:dyDescent="0.2">
      <c r="A480" s="38">
        <v>4</v>
      </c>
      <c r="B480" s="32" t="s">
        <v>399</v>
      </c>
      <c r="C480" s="33">
        <v>2</v>
      </c>
      <c r="D480" s="109" t="s">
        <v>46</v>
      </c>
      <c r="E480" s="130"/>
      <c r="F480" s="130"/>
      <c r="G480" s="108">
        <f t="shared" si="60"/>
        <v>0</v>
      </c>
    </row>
    <row r="481" spans="1:9" ht="41.1" customHeight="1" x14ac:dyDescent="0.2">
      <c r="A481" s="38">
        <v>5</v>
      </c>
      <c r="B481" s="32" t="s">
        <v>400</v>
      </c>
      <c r="C481" s="33">
        <v>1</v>
      </c>
      <c r="D481" s="109" t="s">
        <v>62</v>
      </c>
      <c r="E481" s="130"/>
      <c r="F481" s="130"/>
      <c r="G481" s="108">
        <f t="shared" si="60"/>
        <v>0</v>
      </c>
    </row>
    <row r="482" spans="1:9" ht="41.1" customHeight="1" x14ac:dyDescent="0.2">
      <c r="A482" s="38">
        <v>6</v>
      </c>
      <c r="B482" s="32" t="s">
        <v>401</v>
      </c>
      <c r="C482" s="33">
        <v>1</v>
      </c>
      <c r="D482" s="109" t="s">
        <v>62</v>
      </c>
      <c r="E482" s="130"/>
      <c r="F482" s="130"/>
      <c r="G482" s="108">
        <f t="shared" si="60"/>
        <v>0</v>
      </c>
    </row>
    <row r="483" spans="1:9" ht="41.1" customHeight="1" x14ac:dyDescent="0.2">
      <c r="A483" s="38">
        <v>7</v>
      </c>
      <c r="B483" s="32" t="s">
        <v>758</v>
      </c>
      <c r="C483" s="33">
        <v>1</v>
      </c>
      <c r="D483" s="109" t="s">
        <v>62</v>
      </c>
      <c r="E483" s="130"/>
      <c r="F483" s="130"/>
      <c r="G483" s="108">
        <f t="shared" si="60"/>
        <v>0</v>
      </c>
    </row>
    <row r="484" spans="1:9" ht="41.1" customHeight="1" x14ac:dyDescent="0.2">
      <c r="A484" s="38">
        <v>8</v>
      </c>
      <c r="B484" s="32" t="s">
        <v>402</v>
      </c>
      <c r="C484" s="33">
        <v>4</v>
      </c>
      <c r="D484" s="109" t="s">
        <v>46</v>
      </c>
      <c r="E484" s="130"/>
      <c r="F484" s="130"/>
      <c r="G484" s="108">
        <f t="shared" si="60"/>
        <v>0</v>
      </c>
    </row>
    <row r="485" spans="1:9" ht="41.1" customHeight="1" x14ac:dyDescent="0.2">
      <c r="A485" s="38">
        <v>9</v>
      </c>
      <c r="B485" s="32" t="s">
        <v>403</v>
      </c>
      <c r="C485" s="33">
        <v>2</v>
      </c>
      <c r="D485" s="109" t="s">
        <v>62</v>
      </c>
      <c r="E485" s="130"/>
      <c r="F485" s="130"/>
      <c r="G485" s="108">
        <f t="shared" si="60"/>
        <v>0</v>
      </c>
    </row>
    <row r="486" spans="1:9" ht="41.1" customHeight="1" x14ac:dyDescent="0.2">
      <c r="A486" s="38">
        <v>10</v>
      </c>
      <c r="B486" s="32" t="s">
        <v>404</v>
      </c>
      <c r="C486" s="33">
        <v>2</v>
      </c>
      <c r="D486" s="109" t="s">
        <v>62</v>
      </c>
      <c r="E486" s="130"/>
      <c r="F486" s="130"/>
      <c r="G486" s="108">
        <f t="shared" si="60"/>
        <v>0</v>
      </c>
    </row>
    <row r="487" spans="1:9" ht="41.1" customHeight="1" x14ac:dyDescent="0.2">
      <c r="A487" s="58">
        <v>11</v>
      </c>
      <c r="B487" s="59" t="s">
        <v>405</v>
      </c>
      <c r="C487" s="60">
        <v>2</v>
      </c>
      <c r="D487" s="125" t="s">
        <v>62</v>
      </c>
      <c r="E487" s="135"/>
      <c r="F487" s="135"/>
      <c r="G487" s="126">
        <f t="shared" si="60"/>
        <v>0</v>
      </c>
    </row>
    <row r="488" spans="1:9" ht="15" x14ac:dyDescent="0.2">
      <c r="A488" s="22" t="s">
        <v>509</v>
      </c>
      <c r="B488" s="23" t="s">
        <v>409</v>
      </c>
      <c r="C488" s="24"/>
      <c r="D488" s="24"/>
      <c r="E488" s="24"/>
      <c r="F488" s="24"/>
      <c r="G488" s="24"/>
      <c r="I488" s="74">
        <f>SUM(G489:G496)</f>
        <v>0</v>
      </c>
    </row>
    <row r="489" spans="1:9" ht="41.1" customHeight="1" x14ac:dyDescent="0.2">
      <c r="A489" s="55">
        <v>1</v>
      </c>
      <c r="B489" s="56" t="s">
        <v>410</v>
      </c>
      <c r="C489" s="57">
        <v>70</v>
      </c>
      <c r="D489" s="127" t="s">
        <v>46</v>
      </c>
      <c r="E489" s="137"/>
      <c r="F489" s="137"/>
      <c r="G489" s="128">
        <f t="shared" si="60"/>
        <v>0</v>
      </c>
    </row>
    <row r="490" spans="1:9" ht="41.1" customHeight="1" x14ac:dyDescent="0.2">
      <c r="A490" s="38">
        <v>2</v>
      </c>
      <c r="B490" s="32" t="s">
        <v>411</v>
      </c>
      <c r="C490" s="33">
        <v>30</v>
      </c>
      <c r="D490" s="109" t="s">
        <v>62</v>
      </c>
      <c r="E490" s="130"/>
      <c r="F490" s="130"/>
      <c r="G490" s="108">
        <f t="shared" si="60"/>
        <v>0</v>
      </c>
    </row>
    <row r="491" spans="1:9" ht="41.1" customHeight="1" x14ac:dyDescent="0.2">
      <c r="A491" s="38">
        <v>3</v>
      </c>
      <c r="B491" s="32" t="s">
        <v>412</v>
      </c>
      <c r="C491" s="33">
        <v>400</v>
      </c>
      <c r="D491" s="109" t="s">
        <v>46</v>
      </c>
      <c r="E491" s="130"/>
      <c r="F491" s="130"/>
      <c r="G491" s="108">
        <f t="shared" si="60"/>
        <v>0</v>
      </c>
    </row>
    <row r="492" spans="1:9" ht="41.1" customHeight="1" x14ac:dyDescent="0.2">
      <c r="A492" s="38">
        <v>4</v>
      </c>
      <c r="B492" s="32" t="s">
        <v>413</v>
      </c>
      <c r="C492" s="33">
        <v>10</v>
      </c>
      <c r="D492" s="109" t="s">
        <v>46</v>
      </c>
      <c r="E492" s="130"/>
      <c r="F492" s="130"/>
      <c r="G492" s="108">
        <f t="shared" si="60"/>
        <v>0</v>
      </c>
    </row>
    <row r="493" spans="1:9" ht="41.1" customHeight="1" x14ac:dyDescent="0.2">
      <c r="A493" s="38">
        <v>5</v>
      </c>
      <c r="B493" s="32" t="s">
        <v>414</v>
      </c>
      <c r="C493" s="33">
        <v>7</v>
      </c>
      <c r="D493" s="109" t="s">
        <v>62</v>
      </c>
      <c r="E493" s="130"/>
      <c r="F493" s="130"/>
      <c r="G493" s="108">
        <f t="shared" si="60"/>
        <v>0</v>
      </c>
    </row>
    <row r="494" spans="1:9" ht="41.1" customHeight="1" x14ac:dyDescent="0.2">
      <c r="A494" s="38">
        <v>6</v>
      </c>
      <c r="B494" s="32" t="s">
        <v>415</v>
      </c>
      <c r="C494" s="33">
        <v>7</v>
      </c>
      <c r="D494" s="109" t="s">
        <v>62</v>
      </c>
      <c r="E494" s="130"/>
      <c r="F494" s="130"/>
      <c r="G494" s="108">
        <f t="shared" si="60"/>
        <v>0</v>
      </c>
    </row>
    <row r="495" spans="1:9" ht="41.1" customHeight="1" x14ac:dyDescent="0.2">
      <c r="A495" s="38">
        <v>7</v>
      </c>
      <c r="B495" s="32" t="s">
        <v>416</v>
      </c>
      <c r="C495" s="33">
        <v>6</v>
      </c>
      <c r="D495" s="109" t="s">
        <v>62</v>
      </c>
      <c r="E495" s="130"/>
      <c r="F495" s="130"/>
      <c r="G495" s="108">
        <f t="shared" si="60"/>
        <v>0</v>
      </c>
    </row>
    <row r="496" spans="1:9" ht="41.1" customHeight="1" x14ac:dyDescent="0.2">
      <c r="A496" s="58">
        <v>8</v>
      </c>
      <c r="B496" s="59" t="s">
        <v>417</v>
      </c>
      <c r="C496" s="60">
        <v>1</v>
      </c>
      <c r="D496" s="125" t="s">
        <v>62</v>
      </c>
      <c r="E496" s="61" t="s">
        <v>26</v>
      </c>
      <c r="F496" s="135"/>
      <c r="G496" s="126">
        <f t="shared" si="60"/>
        <v>0</v>
      </c>
    </row>
    <row r="497" spans="1:9" ht="15" x14ac:dyDescent="0.2">
      <c r="A497" s="22" t="s">
        <v>335</v>
      </c>
      <c r="B497" s="23" t="s">
        <v>703</v>
      </c>
      <c r="C497" s="24"/>
      <c r="D497" s="24"/>
      <c r="E497" s="24"/>
      <c r="F497" s="24"/>
      <c r="G497" s="24"/>
      <c r="I497" s="74">
        <f>SUM(G498:G505)</f>
        <v>0</v>
      </c>
    </row>
    <row r="498" spans="1:9" ht="41.1" customHeight="1" x14ac:dyDescent="0.2">
      <c r="A498" s="55" t="s">
        <v>134</v>
      </c>
      <c r="B498" s="56" t="s">
        <v>383</v>
      </c>
      <c r="C498" s="57">
        <v>20</v>
      </c>
      <c r="D498" s="127" t="s">
        <v>46</v>
      </c>
      <c r="E498" s="137"/>
      <c r="F498" s="137"/>
      <c r="G498" s="128">
        <f t="shared" ref="G498:G505" si="61">SUM(E498,F498)*C498</f>
        <v>0</v>
      </c>
    </row>
    <row r="499" spans="1:9" ht="41.1" customHeight="1" x14ac:dyDescent="0.2">
      <c r="A499" s="55" t="s">
        <v>135</v>
      </c>
      <c r="B499" s="56" t="s">
        <v>384</v>
      </c>
      <c r="C499" s="57">
        <v>10</v>
      </c>
      <c r="D499" s="127" t="s">
        <v>62</v>
      </c>
      <c r="E499" s="137"/>
      <c r="F499" s="137"/>
      <c r="G499" s="128">
        <f t="shared" si="61"/>
        <v>0</v>
      </c>
    </row>
    <row r="500" spans="1:9" ht="41.1" customHeight="1" x14ac:dyDescent="0.2">
      <c r="A500" s="55" t="s">
        <v>136</v>
      </c>
      <c r="B500" s="56" t="s">
        <v>704</v>
      </c>
      <c r="C500" s="57">
        <v>100</v>
      </c>
      <c r="D500" s="127" t="s">
        <v>385</v>
      </c>
      <c r="E500" s="137"/>
      <c r="F500" s="137"/>
      <c r="G500" s="128">
        <f t="shared" si="61"/>
        <v>0</v>
      </c>
    </row>
    <row r="501" spans="1:9" ht="41.1" customHeight="1" x14ac:dyDescent="0.2">
      <c r="A501" s="55" t="s">
        <v>137</v>
      </c>
      <c r="B501" s="56" t="s">
        <v>412</v>
      </c>
      <c r="C501" s="57">
        <v>100</v>
      </c>
      <c r="D501" s="127" t="s">
        <v>46</v>
      </c>
      <c r="E501" s="137"/>
      <c r="F501" s="137"/>
      <c r="G501" s="128">
        <f t="shared" ref="G501" si="62">SUM(E501:F501)*C501</f>
        <v>0</v>
      </c>
    </row>
    <row r="502" spans="1:9" ht="41.1" customHeight="1" x14ac:dyDescent="0.2">
      <c r="A502" s="55" t="s">
        <v>138</v>
      </c>
      <c r="B502" s="56" t="s">
        <v>386</v>
      </c>
      <c r="C502" s="57">
        <v>2</v>
      </c>
      <c r="D502" s="127" t="s">
        <v>62</v>
      </c>
      <c r="E502" s="137"/>
      <c r="F502" s="137"/>
      <c r="G502" s="128">
        <f t="shared" si="61"/>
        <v>0</v>
      </c>
    </row>
    <row r="503" spans="1:9" ht="41.1" customHeight="1" x14ac:dyDescent="0.2">
      <c r="A503" s="55" t="s">
        <v>705</v>
      </c>
      <c r="B503" s="56" t="s">
        <v>387</v>
      </c>
      <c r="C503" s="57">
        <v>20</v>
      </c>
      <c r="D503" s="127" t="s">
        <v>46</v>
      </c>
      <c r="E503" s="137"/>
      <c r="F503" s="137"/>
      <c r="G503" s="128">
        <f t="shared" si="61"/>
        <v>0</v>
      </c>
    </row>
    <row r="504" spans="1:9" ht="41.1" customHeight="1" x14ac:dyDescent="0.2">
      <c r="A504" s="55" t="s">
        <v>706</v>
      </c>
      <c r="B504" s="56" t="s">
        <v>388</v>
      </c>
      <c r="C504" s="57">
        <v>8</v>
      </c>
      <c r="D504" s="127" t="s">
        <v>62</v>
      </c>
      <c r="E504" s="137"/>
      <c r="F504" s="137"/>
      <c r="G504" s="128">
        <f t="shared" si="61"/>
        <v>0</v>
      </c>
    </row>
    <row r="505" spans="1:9" ht="41.1" customHeight="1" x14ac:dyDescent="0.2">
      <c r="A505" s="55" t="s">
        <v>707</v>
      </c>
      <c r="B505" s="56" t="s">
        <v>389</v>
      </c>
      <c r="C505" s="57">
        <v>1</v>
      </c>
      <c r="D505" s="127" t="s">
        <v>62</v>
      </c>
      <c r="E505" s="137"/>
      <c r="F505" s="137"/>
      <c r="G505" s="128">
        <f t="shared" si="61"/>
        <v>0</v>
      </c>
    </row>
    <row r="506" spans="1:9" ht="15" x14ac:dyDescent="0.2">
      <c r="A506" s="22" t="s">
        <v>708</v>
      </c>
      <c r="B506" s="23" t="s">
        <v>359</v>
      </c>
      <c r="C506" s="24"/>
      <c r="D506" s="24"/>
      <c r="E506" s="24"/>
      <c r="F506" s="24"/>
      <c r="G506" s="24"/>
      <c r="I506" s="74">
        <f>SUM(G507:G509)</f>
        <v>0</v>
      </c>
    </row>
    <row r="507" spans="1:9" ht="41.1" customHeight="1" x14ac:dyDescent="0.2">
      <c r="A507" s="55">
        <v>1</v>
      </c>
      <c r="B507" s="56" t="s">
        <v>360</v>
      </c>
      <c r="C507" s="57">
        <v>1</v>
      </c>
      <c r="D507" s="127" t="s">
        <v>62</v>
      </c>
      <c r="E507" s="137"/>
      <c r="F507" s="137"/>
      <c r="G507" s="128">
        <f t="shared" si="60"/>
        <v>0</v>
      </c>
    </row>
    <row r="508" spans="1:9" ht="41.1" customHeight="1" x14ac:dyDescent="0.2">
      <c r="A508" s="38">
        <v>2</v>
      </c>
      <c r="B508" s="32" t="s">
        <v>361</v>
      </c>
      <c r="C508" s="33">
        <v>1</v>
      </c>
      <c r="D508" s="109" t="s">
        <v>62</v>
      </c>
      <c r="E508" s="130"/>
      <c r="F508" s="130"/>
      <c r="G508" s="108">
        <f t="shared" si="60"/>
        <v>0</v>
      </c>
    </row>
    <row r="509" spans="1:9" ht="41.1" customHeight="1" x14ac:dyDescent="0.2">
      <c r="A509" s="58">
        <v>3</v>
      </c>
      <c r="B509" s="59" t="s">
        <v>759</v>
      </c>
      <c r="C509" s="60">
        <v>1</v>
      </c>
      <c r="D509" s="125" t="s">
        <v>62</v>
      </c>
      <c r="E509" s="135"/>
      <c r="F509" s="135"/>
      <c r="G509" s="126">
        <f t="shared" si="60"/>
        <v>0</v>
      </c>
    </row>
    <row r="510" spans="1:9" ht="15" x14ac:dyDescent="0.2">
      <c r="A510" s="51"/>
      <c r="B510" s="158" t="s">
        <v>641</v>
      </c>
      <c r="C510" s="158"/>
      <c r="D510" s="158"/>
      <c r="E510" s="99">
        <f>SUMPRODUCT(E288:E509,C288:C509)</f>
        <v>0</v>
      </c>
      <c r="F510" s="99">
        <f>SUMPRODUCT(F288:F509,C288:C509)</f>
        <v>0</v>
      </c>
      <c r="G510" s="99">
        <f>SUM(G288:G509)</f>
        <v>0</v>
      </c>
      <c r="I510" s="76">
        <f>SUM(I14:I507)</f>
        <v>0</v>
      </c>
    </row>
    <row r="511" spans="1:9" ht="15.75" thickBot="1" x14ac:dyDescent="0.25">
      <c r="A511" s="52"/>
      <c r="B511" s="157" t="s">
        <v>76</v>
      </c>
      <c r="C511" s="157"/>
      <c r="D511" s="157"/>
      <c r="E511" s="53">
        <f>E510+E285+E209</f>
        <v>0</v>
      </c>
      <c r="F511" s="53">
        <f>F510+F285+F209</f>
        <v>0</v>
      </c>
      <c r="G511" s="53">
        <f>G510+G285+G209</f>
        <v>0</v>
      </c>
    </row>
    <row r="512" spans="1:9" ht="15.75" thickBot="1" x14ac:dyDescent="0.25">
      <c r="A512" s="100"/>
      <c r="B512" s="160" t="s">
        <v>21</v>
      </c>
      <c r="C512" s="160"/>
      <c r="D512" s="160"/>
      <c r="E512" s="54">
        <f>TRUNC(E511*(1+$G$4),2)</f>
        <v>0</v>
      </c>
      <c r="F512" s="54">
        <f t="shared" ref="F512:G512" si="63">TRUNC(F511*(1+$G$4),2)</f>
        <v>0</v>
      </c>
      <c r="G512" s="54">
        <f t="shared" si="63"/>
        <v>0</v>
      </c>
    </row>
  </sheetData>
  <sheetProtection algorithmName="SHA-512" hashValue="GghfXmijwpcr5qKY6gvBhTHyy3H+QBTG5oEuaq0fgrvyF3bQI4ZeS3LDKavZqWoZ+/+QQ5p2zrawzh++Po0t+g==" saltValue="PukfM4YBFovmRzofVFsHFA==" spinCount="100000" sheet="1" selectLockedCells="1"/>
  <protectedRanges>
    <protectedRange sqref="E215:F215 E229:F229" name="Intervalo1_1_1"/>
    <protectedRange sqref="E216:F216 E230:F230" name="Intervalo1_1_1_1"/>
    <protectedRange sqref="E266:F266" name="Intervalo1_2"/>
    <protectedRange sqref="E268:F270" name="Intervalo1_3_2"/>
  </protectedRanges>
  <sortState xmlns:xlrd2="http://schemas.microsoft.com/office/spreadsheetml/2017/richdata2" ref="B55:G59">
    <sortCondition ref="B55"/>
  </sortState>
  <mergeCells count="27">
    <mergeCell ref="A3:D3"/>
    <mergeCell ref="D166:D172"/>
    <mergeCell ref="E166:E172"/>
    <mergeCell ref="F166:F172"/>
    <mergeCell ref="G166:G172"/>
    <mergeCell ref="A13:A14"/>
    <mergeCell ref="B13:B14"/>
    <mergeCell ref="C13:C14"/>
    <mergeCell ref="D13:D14"/>
    <mergeCell ref="E13:F13"/>
    <mergeCell ref="G13:G14"/>
    <mergeCell ref="B511:D511"/>
    <mergeCell ref="B510:D510"/>
    <mergeCell ref="A11:G11"/>
    <mergeCell ref="B512:D512"/>
    <mergeCell ref="A1:G2"/>
    <mergeCell ref="A4:D4"/>
    <mergeCell ref="A5:D5"/>
    <mergeCell ref="E6:F6"/>
    <mergeCell ref="E4:F4"/>
    <mergeCell ref="E5:F5"/>
    <mergeCell ref="D9:E9"/>
    <mergeCell ref="D10:G10"/>
    <mergeCell ref="A8:G8"/>
    <mergeCell ref="E3:F3"/>
    <mergeCell ref="A6:D6"/>
    <mergeCell ref="C166:C172"/>
  </mergeCells>
  <phoneticPr fontId="25" type="noConversion"/>
  <conditionalFormatting sqref="B512 G351 A337:A404 G21 A27:A48 G364 A53:A64 A92:A105 A123:A126 A128:A148 A151:A160 A180:A187 A189:A191 A201:A208 A21:A25 A466:A475 A489:A496 A411:A451">
    <cfRule type="containsText" dxfId="187" priority="6129" stopIfTrue="1" operator="containsText" text="x,xx">
      <formula>NOT(ISERROR(SEARCH("x,xx",A21)))</formula>
    </cfRule>
  </conditionalFormatting>
  <conditionalFormatting sqref="F16 B16 F26">
    <cfRule type="containsText" dxfId="186" priority="2861" stopIfTrue="1" operator="containsText" text="x,xx">
      <formula>NOT(ISERROR(SEARCH("x,xx",B16)))</formula>
    </cfRule>
  </conditionalFormatting>
  <conditionalFormatting sqref="A15:G15">
    <cfRule type="containsText" dxfId="185" priority="2856" stopIfTrue="1" operator="containsText" text="x,xx">
      <formula>NOT(ISERROR(SEARCH("x,xx",A15)))</formula>
    </cfRule>
  </conditionalFormatting>
  <conditionalFormatting sqref="F49 B49">
    <cfRule type="containsText" dxfId="184" priority="553" stopIfTrue="1" operator="containsText" text="x,xx">
      <formula>NOT(ISERROR(SEARCH("x,xx",B49)))</formula>
    </cfRule>
  </conditionalFormatting>
  <conditionalFormatting sqref="F52 B52">
    <cfRule type="containsText" dxfId="183" priority="552" stopIfTrue="1" operator="containsText" text="x,xx">
      <formula>NOT(ISERROR(SEARCH("x,xx",B52)))</formula>
    </cfRule>
  </conditionalFormatting>
  <conditionalFormatting sqref="F65 B65">
    <cfRule type="containsText" dxfId="182" priority="551" stopIfTrue="1" operator="containsText" text="x,xx">
      <formula>NOT(ISERROR(SEARCH("x,xx",B65)))</formula>
    </cfRule>
  </conditionalFormatting>
  <conditionalFormatting sqref="F74 B74">
    <cfRule type="containsText" dxfId="181" priority="550" stopIfTrue="1" operator="containsText" text="x,xx">
      <formula>NOT(ISERROR(SEARCH("x,xx",B74)))</formula>
    </cfRule>
  </conditionalFormatting>
  <conditionalFormatting sqref="F76 B76">
    <cfRule type="containsText" dxfId="180" priority="549" stopIfTrue="1" operator="containsText" text="x,xx">
      <formula>NOT(ISERROR(SEARCH("x,xx",B76)))</formula>
    </cfRule>
  </conditionalFormatting>
  <conditionalFormatting sqref="F80 B80">
    <cfRule type="containsText" dxfId="179" priority="548" stopIfTrue="1" operator="containsText" text="x,xx">
      <formula>NOT(ISERROR(SEARCH("x,xx",B80)))</formula>
    </cfRule>
  </conditionalFormatting>
  <conditionalFormatting sqref="F83 B83">
    <cfRule type="containsText" dxfId="178" priority="547" stopIfTrue="1" operator="containsText" text="x,xx">
      <formula>NOT(ISERROR(SEARCH("x,xx",B83)))</formula>
    </cfRule>
  </conditionalFormatting>
  <conditionalFormatting sqref="F91 B91">
    <cfRule type="containsText" dxfId="177" priority="546" stopIfTrue="1" operator="containsText" text="x,xx">
      <formula>NOT(ISERROR(SEARCH("x,xx",B91)))</formula>
    </cfRule>
  </conditionalFormatting>
  <conditionalFormatting sqref="F106 B106">
    <cfRule type="containsText" dxfId="176" priority="545" stopIfTrue="1" operator="containsText" text="x,xx">
      <formula>NOT(ISERROR(SEARCH("x,xx",B106)))</formula>
    </cfRule>
  </conditionalFormatting>
  <conditionalFormatting sqref="F110 B110">
    <cfRule type="containsText" dxfId="175" priority="544" stopIfTrue="1" operator="containsText" text="x,xx">
      <formula>NOT(ISERROR(SEARCH("x,xx",B110)))</formula>
    </cfRule>
  </conditionalFormatting>
  <conditionalFormatting sqref="F117 B117">
    <cfRule type="containsText" dxfId="174" priority="543" stopIfTrue="1" operator="containsText" text="x,xx">
      <formula>NOT(ISERROR(SEARCH("x,xx",B117)))</formula>
    </cfRule>
  </conditionalFormatting>
  <conditionalFormatting sqref="F120 B120">
    <cfRule type="containsText" dxfId="173" priority="542" stopIfTrue="1" operator="containsText" text="x,xx">
      <formula>NOT(ISERROR(SEARCH("x,xx",B120)))</formula>
    </cfRule>
  </conditionalFormatting>
  <conditionalFormatting sqref="F122 B122">
    <cfRule type="containsText" dxfId="172" priority="541" stopIfTrue="1" operator="containsText" text="x,xx">
      <formula>NOT(ISERROR(SEARCH("x,xx",B122)))</formula>
    </cfRule>
  </conditionalFormatting>
  <conditionalFormatting sqref="F127 B127">
    <cfRule type="containsText" dxfId="171" priority="540" stopIfTrue="1" operator="containsText" text="x,xx">
      <formula>NOT(ISERROR(SEARCH("x,xx",B127)))</formula>
    </cfRule>
  </conditionalFormatting>
  <conditionalFormatting sqref="A50:A51">
    <cfRule type="containsText" dxfId="170" priority="539" stopIfTrue="1" operator="containsText" text="x,xx">
      <formula>NOT(ISERROR(SEARCH("x,xx",A50)))</formula>
    </cfRule>
  </conditionalFormatting>
  <conditionalFormatting sqref="G53 G63">
    <cfRule type="containsText" dxfId="169" priority="538" stopIfTrue="1" operator="containsText" text="x,xx">
      <formula>NOT(ISERROR(SEARCH("x,xx",G53)))</formula>
    </cfRule>
  </conditionalFormatting>
  <conditionalFormatting sqref="G68 A66:A73">
    <cfRule type="containsText" dxfId="168" priority="537" stopIfTrue="1" operator="containsText" text="x,xx">
      <formula>NOT(ISERROR(SEARCH("x,xx",A66)))</formula>
    </cfRule>
  </conditionalFormatting>
  <conditionalFormatting sqref="A75">
    <cfRule type="containsText" dxfId="167" priority="536" stopIfTrue="1" operator="containsText" text="x,xx">
      <formula>NOT(ISERROR(SEARCH("x,xx",A75)))</formula>
    </cfRule>
  </conditionalFormatting>
  <conditionalFormatting sqref="A77:A79">
    <cfRule type="containsText" dxfId="166" priority="535" stopIfTrue="1" operator="containsText" text="x,xx">
      <formula>NOT(ISERROR(SEARCH("x,xx",A77)))</formula>
    </cfRule>
  </conditionalFormatting>
  <conditionalFormatting sqref="A81:A82">
    <cfRule type="containsText" dxfId="165" priority="534" stopIfTrue="1" operator="containsText" text="x,xx">
      <formula>NOT(ISERROR(SEARCH("x,xx",A81)))</formula>
    </cfRule>
  </conditionalFormatting>
  <conditionalFormatting sqref="A84:A90">
    <cfRule type="containsText" dxfId="164" priority="533" stopIfTrue="1" operator="containsText" text="x,xx">
      <formula>NOT(ISERROR(SEARCH("x,xx",A84)))</formula>
    </cfRule>
  </conditionalFormatting>
  <conditionalFormatting sqref="G92 G96 G100 G102 G104">
    <cfRule type="containsText" dxfId="163" priority="532" stopIfTrue="1" operator="containsText" text="x,xx">
      <formula>NOT(ISERROR(SEARCH("x,xx",G92)))</formula>
    </cfRule>
  </conditionalFormatting>
  <conditionalFormatting sqref="A107:A109">
    <cfRule type="containsText" dxfId="162" priority="531" stopIfTrue="1" operator="containsText" text="x,xx">
      <formula>NOT(ISERROR(SEARCH("x,xx",A107)))</formula>
    </cfRule>
  </conditionalFormatting>
  <conditionalFormatting sqref="A111:A116">
    <cfRule type="containsText" dxfId="161" priority="530" stopIfTrue="1" operator="containsText" text="x,xx">
      <formula>NOT(ISERROR(SEARCH("x,xx",A111)))</formula>
    </cfRule>
  </conditionalFormatting>
  <conditionalFormatting sqref="A118:A119">
    <cfRule type="containsText" dxfId="160" priority="529" stopIfTrue="1" operator="containsText" text="x,xx">
      <formula>NOT(ISERROR(SEARCH("x,xx",A118)))</formula>
    </cfRule>
  </conditionalFormatting>
  <conditionalFormatting sqref="A121">
    <cfRule type="containsText" dxfId="159" priority="528" stopIfTrue="1" operator="containsText" text="x,xx">
      <formula>NOT(ISERROR(SEARCH("x,xx",A121)))</formula>
    </cfRule>
  </conditionalFormatting>
  <conditionalFormatting sqref="G135 G143">
    <cfRule type="containsText" dxfId="158" priority="526" stopIfTrue="1" operator="containsText" text="x,xx">
      <formula>NOT(ISERROR(SEARCH("x,xx",G135)))</formula>
    </cfRule>
  </conditionalFormatting>
  <conditionalFormatting sqref="F150 B150">
    <cfRule type="containsText" dxfId="157" priority="525" stopIfTrue="1" operator="containsText" text="x,xx">
      <formula>NOT(ISERROR(SEARCH("x,xx",B150)))</formula>
    </cfRule>
  </conditionalFormatting>
  <conditionalFormatting sqref="F161 B161">
    <cfRule type="containsText" dxfId="156" priority="524" stopIfTrue="1" operator="containsText" text="x,xx">
      <formula>NOT(ISERROR(SEARCH("x,xx",B161)))</formula>
    </cfRule>
  </conditionalFormatting>
  <conditionalFormatting sqref="F164 B164">
    <cfRule type="containsText" dxfId="155" priority="523" stopIfTrue="1" operator="containsText" text="x,xx">
      <formula>NOT(ISERROR(SEARCH("x,xx",B164)))</formula>
    </cfRule>
  </conditionalFormatting>
  <conditionalFormatting sqref="F176 B176">
    <cfRule type="containsText" dxfId="154" priority="522" stopIfTrue="1" operator="containsText" text="x,xx">
      <formula>NOT(ISERROR(SEARCH("x,xx",B176)))</formula>
    </cfRule>
  </conditionalFormatting>
  <conditionalFormatting sqref="F179 B179">
    <cfRule type="containsText" dxfId="153" priority="521" stopIfTrue="1" operator="containsText" text="x,xx">
      <formula>NOT(ISERROR(SEARCH("x,xx",B179)))</formula>
    </cfRule>
  </conditionalFormatting>
  <conditionalFormatting sqref="A198:A199">
    <cfRule type="containsText" dxfId="152" priority="487" stopIfTrue="1" operator="containsText" text="x,xx">
      <formula>NOT(ISERROR(SEARCH("x,xx",A198)))</formula>
    </cfRule>
  </conditionalFormatting>
  <conditionalFormatting sqref="A165:A174">
    <cfRule type="containsText" dxfId="151" priority="491" stopIfTrue="1" operator="containsText" text="x,xx">
      <formula>NOT(ISERROR(SEARCH("x,xx",A165)))</formula>
    </cfRule>
  </conditionalFormatting>
  <conditionalFormatting sqref="A162:A163">
    <cfRule type="containsText" dxfId="150" priority="492" stopIfTrue="1" operator="containsText" text="x,xx">
      <formula>NOT(ISERROR(SEARCH("x,xx",A162)))</formula>
    </cfRule>
  </conditionalFormatting>
  <conditionalFormatting sqref="A177:A178">
    <cfRule type="containsText" dxfId="149" priority="490" stopIfTrue="1" operator="containsText" text="x,xx">
      <formula>NOT(ISERROR(SEARCH("x,xx",A177)))</formula>
    </cfRule>
  </conditionalFormatting>
  <conditionalFormatting sqref="G180 G193 G183 G185 G189">
    <cfRule type="containsText" dxfId="148" priority="489" stopIfTrue="1" operator="containsText" text="x,xx">
      <formula>NOT(ISERROR(SEARCH("x,xx",G180)))</formula>
    </cfRule>
  </conditionalFormatting>
  <conditionalFormatting sqref="A194:A196">
    <cfRule type="containsText" dxfId="147" priority="488" stopIfTrue="1" operator="containsText" text="x,xx">
      <formula>NOT(ISERROR(SEARCH("x,xx",A194)))</formula>
    </cfRule>
  </conditionalFormatting>
  <conditionalFormatting sqref="A289:A300">
    <cfRule type="containsText" dxfId="146" priority="450" stopIfTrue="1" operator="containsText" text="x,xx">
      <formula>NOT(ISERROR(SEARCH("x,xx",A289)))</formula>
    </cfRule>
  </conditionalFormatting>
  <conditionalFormatting sqref="A453:A464">
    <cfRule type="containsText" dxfId="145" priority="382" stopIfTrue="1" operator="containsText" text="x,xx">
      <formula>NOT(ISERROR(SEARCH("x,xx",A453)))</formula>
    </cfRule>
  </conditionalFormatting>
  <conditionalFormatting sqref="A302:A333 G302 G308 G311 G314">
    <cfRule type="containsText" dxfId="144" priority="401" stopIfTrue="1" operator="containsText" text="x,xx">
      <formula>NOT(ISERROR(SEARCH("x,xx",A302)))</formula>
    </cfRule>
  </conditionalFormatting>
  <conditionalFormatting sqref="A410:G410">
    <cfRule type="containsText" dxfId="143" priority="393" stopIfTrue="1" operator="containsText" text="x,xx">
      <formula>NOT(ISERROR(SEARCH("x,xx",A410)))</formula>
    </cfRule>
  </conditionalFormatting>
  <conditionalFormatting sqref="A452:G452">
    <cfRule type="containsText" dxfId="142" priority="391" stopIfTrue="1" operator="containsText" text="x,xx">
      <formula>NOT(ISERROR(SEARCH("x,xx",A452)))</formula>
    </cfRule>
  </conditionalFormatting>
  <conditionalFormatting sqref="A288">
    <cfRule type="containsText" dxfId="141" priority="354" stopIfTrue="1" operator="containsText" text="x,xx">
      <formula>NOT(ISERROR(SEARCH("x,xx",A288)))</formula>
    </cfRule>
  </conditionalFormatting>
  <conditionalFormatting sqref="A507:A509">
    <cfRule type="containsText" dxfId="140" priority="379" stopIfTrue="1" operator="containsText" text="x,xx">
      <formula>NOT(ISERROR(SEARCH("x,xx",A507)))</formula>
    </cfRule>
  </conditionalFormatting>
  <conditionalFormatting sqref="A406:A408">
    <cfRule type="containsText" dxfId="139" priority="375" stopIfTrue="1" operator="containsText" text="x,xx">
      <formula>NOT(ISERROR(SEARCH("x,xx",A406)))</formula>
    </cfRule>
  </conditionalFormatting>
  <conditionalFormatting sqref="A336">
    <cfRule type="containsText" dxfId="138" priority="349" stopIfTrue="1" operator="containsText" text="x,xx">
      <formula>NOT(ISERROR(SEARCH("x,xx",A336)))</formula>
    </cfRule>
  </conditionalFormatting>
  <conditionalFormatting sqref="B193">
    <cfRule type="containsText" dxfId="137" priority="324" stopIfTrue="1" operator="containsText" text="x,xx">
      <formula>NOT(ISERROR(SEARCH("x,xx",B193)))</formula>
    </cfRule>
  </conditionalFormatting>
  <conditionalFormatting sqref="B26">
    <cfRule type="containsText" dxfId="136" priority="308" stopIfTrue="1" operator="containsText" text="x,xx">
      <formula>NOT(ISERROR(SEARCH("x,xx",B26)))</formula>
    </cfRule>
  </conditionalFormatting>
  <conditionalFormatting sqref="G118:G119">
    <cfRule type="containsText" dxfId="135" priority="197" stopIfTrue="1" operator="containsText" text="x,xx">
      <formula>NOT(ISERROR(SEARCH("x,xx",G118)))</formula>
    </cfRule>
  </conditionalFormatting>
  <conditionalFormatting sqref="G17">
    <cfRule type="containsText" dxfId="134" priority="316" stopIfTrue="1" operator="containsText" text="x,xx">
      <formula>NOT(ISERROR(SEARCH("x,xx",G17)))</formula>
    </cfRule>
  </conditionalFormatting>
  <conditionalFormatting sqref="G121">
    <cfRule type="containsText" dxfId="133" priority="196" stopIfTrue="1" operator="containsText" text="x,xx">
      <formula>NOT(ISERROR(SEARCH("x,xx",G121)))</formula>
    </cfRule>
  </conditionalFormatting>
  <conditionalFormatting sqref="B45">
    <cfRule type="containsText" dxfId="132" priority="307" stopIfTrue="1" operator="containsText" text="x,xx">
      <formula>NOT(ISERROR(SEARCH("x,xx",B45)))</formula>
    </cfRule>
  </conditionalFormatting>
  <conditionalFormatting sqref="G166">
    <cfRule type="containsText" dxfId="131" priority="277" stopIfTrue="1" operator="containsText" text="x,xx">
      <formula>NOT(ISERROR(SEARCH("x,xx",G166)))</formula>
    </cfRule>
  </conditionalFormatting>
  <conditionalFormatting sqref="G187">
    <cfRule type="containsText" dxfId="130" priority="272" stopIfTrue="1" operator="containsText" text="x,xx">
      <formula>NOT(ISERROR(SEARCH("x,xx",G187)))</formula>
    </cfRule>
  </conditionalFormatting>
  <conditionalFormatting sqref="G111:G116">
    <cfRule type="containsText" dxfId="129" priority="198" stopIfTrue="1" operator="containsText" text="x,xx">
      <formula>NOT(ISERROR(SEARCH("x,xx",G111)))</formula>
    </cfRule>
  </conditionalFormatting>
  <conditionalFormatting sqref="G123:G126">
    <cfRule type="containsText" dxfId="128" priority="195" stopIfTrue="1" operator="containsText" text="x,xx">
      <formula>NOT(ISERROR(SEARCH("x,xx",G123)))</formula>
    </cfRule>
  </conditionalFormatting>
  <conditionalFormatting sqref="G128:G134">
    <cfRule type="containsText" dxfId="127" priority="194" stopIfTrue="1" operator="containsText" text="x,xx">
      <formula>NOT(ISERROR(SEARCH("x,xx",G128)))</formula>
    </cfRule>
  </conditionalFormatting>
  <conditionalFormatting sqref="A510:B510 E510:G510">
    <cfRule type="containsText" dxfId="126" priority="129" stopIfTrue="1" operator="containsText" text="x,xx">
      <formula>NOT(ISERROR(SEARCH("x,xx",A510)))</formula>
    </cfRule>
  </conditionalFormatting>
  <conditionalFormatting sqref="G489:G496">
    <cfRule type="containsText" dxfId="125" priority="147" stopIfTrue="1" operator="containsText" text="x,xx">
      <formula>NOT(ISERROR(SEARCH("x,xx",G489)))</formula>
    </cfRule>
  </conditionalFormatting>
  <conditionalFormatting sqref="B165">
    <cfRule type="containsText" dxfId="124" priority="228" stopIfTrue="1" operator="containsText" text="x,xx">
      <formula>NOT(ISERROR(SEARCH("x,xx",B165)))</formula>
    </cfRule>
  </conditionalFormatting>
  <conditionalFormatting sqref="B177">
    <cfRule type="containsText" dxfId="123" priority="227" stopIfTrue="1" operator="containsText" text="x,xx">
      <formula>NOT(ISERROR(SEARCH("x,xx",B177)))</formula>
    </cfRule>
  </conditionalFormatting>
  <conditionalFormatting sqref="B178">
    <cfRule type="containsText" dxfId="122" priority="226" stopIfTrue="1" operator="containsText" text="x,xx">
      <formula>NOT(ISERROR(SEARCH("x,xx",B178)))</formula>
    </cfRule>
  </conditionalFormatting>
  <conditionalFormatting sqref="B182">
    <cfRule type="containsText" dxfId="121" priority="225" stopIfTrue="1" operator="containsText" text="x,xx">
      <formula>NOT(ISERROR(SEARCH("x,xx",B182)))</formula>
    </cfRule>
  </conditionalFormatting>
  <conditionalFormatting sqref="B181">
    <cfRule type="containsText" dxfId="120" priority="224" stopIfTrue="1" operator="containsText" text="x,xx">
      <formula>NOT(ISERROR(SEARCH("x,xx",B181)))</formula>
    </cfRule>
  </conditionalFormatting>
  <conditionalFormatting sqref="B185">
    <cfRule type="containsText" dxfId="119" priority="222" stopIfTrue="1" operator="containsText" text="x,xx">
      <formula>NOT(ISERROR(SEARCH("x,xx",B185)))</formula>
    </cfRule>
  </conditionalFormatting>
  <conditionalFormatting sqref="B183">
    <cfRule type="containsText" dxfId="118" priority="221" stopIfTrue="1" operator="containsText" text="x,xx">
      <formula>NOT(ISERROR(SEARCH("x,xx",B183)))</formula>
    </cfRule>
  </conditionalFormatting>
  <conditionalFormatting sqref="B187">
    <cfRule type="containsText" dxfId="117" priority="220" stopIfTrue="1" operator="containsText" text="x,xx">
      <formula>NOT(ISERROR(SEARCH("x,xx",B187)))</formula>
    </cfRule>
  </conditionalFormatting>
  <conditionalFormatting sqref="A188">
    <cfRule type="containsText" dxfId="116" priority="219" stopIfTrue="1" operator="containsText" text="x,xx">
      <formula>NOT(ISERROR(SEARCH("x,xx",A188)))</formula>
    </cfRule>
  </conditionalFormatting>
  <conditionalFormatting sqref="A334:G334">
    <cfRule type="containsText" dxfId="115" priority="144" stopIfTrue="1" operator="containsText" text="x,xx">
      <formula>NOT(ISERROR(SEARCH("x,xx",A334)))</formula>
    </cfRule>
  </conditionalFormatting>
  <conditionalFormatting sqref="G18:G20">
    <cfRule type="containsText" dxfId="114" priority="217" stopIfTrue="1" operator="containsText" text="x,xx">
      <formula>NOT(ISERROR(SEARCH("x,xx",G18)))</formula>
    </cfRule>
  </conditionalFormatting>
  <conditionalFormatting sqref="G22:G25">
    <cfRule type="containsText" dxfId="113" priority="216" stopIfTrue="1" operator="containsText" text="x,xx">
      <formula>NOT(ISERROR(SEARCH("x,xx",G22)))</formula>
    </cfRule>
  </conditionalFormatting>
  <conditionalFormatting sqref="G27:G46">
    <cfRule type="containsText" dxfId="112" priority="215" stopIfTrue="1" operator="containsText" text="x,xx">
      <formula>NOT(ISERROR(SEARCH("x,xx",G27)))</formula>
    </cfRule>
  </conditionalFormatting>
  <conditionalFormatting sqref="G47:G48">
    <cfRule type="containsText" dxfId="111" priority="214" stopIfTrue="1" operator="containsText" text="x,xx">
      <formula>NOT(ISERROR(SEARCH("x,xx",G47)))</formula>
    </cfRule>
  </conditionalFormatting>
  <conditionalFormatting sqref="G50:G51">
    <cfRule type="containsText" dxfId="110" priority="213" stopIfTrue="1" operator="containsText" text="x,xx">
      <formula>NOT(ISERROR(SEARCH("x,xx",G50)))</formula>
    </cfRule>
  </conditionalFormatting>
  <conditionalFormatting sqref="G54:G62">
    <cfRule type="containsText" dxfId="109" priority="212" stopIfTrue="1" operator="containsText" text="x,xx">
      <formula>NOT(ISERROR(SEARCH("x,xx",G54)))</formula>
    </cfRule>
  </conditionalFormatting>
  <conditionalFormatting sqref="G64">
    <cfRule type="containsText" dxfId="108" priority="211" stopIfTrue="1" operator="containsText" text="x,xx">
      <formula>NOT(ISERROR(SEARCH("x,xx",G64)))</formula>
    </cfRule>
  </conditionalFormatting>
  <conditionalFormatting sqref="G66:G67">
    <cfRule type="containsText" dxfId="107" priority="210" stopIfTrue="1" operator="containsText" text="x,xx">
      <formula>NOT(ISERROR(SEARCH("x,xx",G66)))</formula>
    </cfRule>
  </conditionalFormatting>
  <conditionalFormatting sqref="G69:G73">
    <cfRule type="containsText" dxfId="106" priority="209" stopIfTrue="1" operator="containsText" text="x,xx">
      <formula>NOT(ISERROR(SEARCH("x,xx",G69)))</formula>
    </cfRule>
  </conditionalFormatting>
  <conditionalFormatting sqref="G75">
    <cfRule type="containsText" dxfId="105" priority="208" stopIfTrue="1" operator="containsText" text="x,xx">
      <formula>NOT(ISERROR(SEARCH("x,xx",G75)))</formula>
    </cfRule>
  </conditionalFormatting>
  <conditionalFormatting sqref="G77:G79">
    <cfRule type="containsText" dxfId="104" priority="207" stopIfTrue="1" operator="containsText" text="x,xx">
      <formula>NOT(ISERROR(SEARCH("x,xx",G77)))</formula>
    </cfRule>
  </conditionalFormatting>
  <conditionalFormatting sqref="G81:G82">
    <cfRule type="containsText" dxfId="103" priority="206" stopIfTrue="1" operator="containsText" text="x,xx">
      <formula>NOT(ISERROR(SEARCH("x,xx",G81)))</formula>
    </cfRule>
  </conditionalFormatting>
  <conditionalFormatting sqref="G84:G90">
    <cfRule type="containsText" dxfId="102" priority="205" stopIfTrue="1" operator="containsText" text="x,xx">
      <formula>NOT(ISERROR(SEARCH("x,xx",G84)))</formula>
    </cfRule>
  </conditionalFormatting>
  <conditionalFormatting sqref="G93:G95">
    <cfRule type="containsText" dxfId="101" priority="204" stopIfTrue="1" operator="containsText" text="x,xx">
      <formula>NOT(ISERROR(SEARCH("x,xx",G93)))</formula>
    </cfRule>
  </conditionalFormatting>
  <conditionalFormatting sqref="G97:G99">
    <cfRule type="containsText" dxfId="100" priority="203" stopIfTrue="1" operator="containsText" text="x,xx">
      <formula>NOT(ISERROR(SEARCH("x,xx",G97)))</formula>
    </cfRule>
  </conditionalFormatting>
  <conditionalFormatting sqref="G101">
    <cfRule type="containsText" dxfId="99" priority="202" stopIfTrue="1" operator="containsText" text="x,xx">
      <formula>NOT(ISERROR(SEARCH("x,xx",G101)))</formula>
    </cfRule>
  </conditionalFormatting>
  <conditionalFormatting sqref="G103">
    <cfRule type="containsText" dxfId="98" priority="201" stopIfTrue="1" operator="containsText" text="x,xx">
      <formula>NOT(ISERROR(SEARCH("x,xx",G103)))</formula>
    </cfRule>
  </conditionalFormatting>
  <conditionalFormatting sqref="G105">
    <cfRule type="containsText" dxfId="97" priority="200" stopIfTrue="1" operator="containsText" text="x,xx">
      <formula>NOT(ISERROR(SEARCH("x,xx",G105)))</formula>
    </cfRule>
  </conditionalFormatting>
  <conditionalFormatting sqref="G107:G109">
    <cfRule type="containsText" dxfId="96" priority="199" stopIfTrue="1" operator="containsText" text="x,xx">
      <formula>NOT(ISERROR(SEARCH("x,xx",G107)))</formula>
    </cfRule>
  </conditionalFormatting>
  <conditionalFormatting sqref="G136:G142">
    <cfRule type="containsText" dxfId="95" priority="193" stopIfTrue="1" operator="containsText" text="x,xx">
      <formula>NOT(ISERROR(SEARCH("x,xx",G136)))</formula>
    </cfRule>
  </conditionalFormatting>
  <conditionalFormatting sqref="G144:G148">
    <cfRule type="containsText" dxfId="94" priority="192" stopIfTrue="1" operator="containsText" text="x,xx">
      <formula>NOT(ISERROR(SEARCH("x,xx",G144)))</formula>
    </cfRule>
  </conditionalFormatting>
  <conditionalFormatting sqref="G151:G160">
    <cfRule type="containsText" dxfId="93" priority="191" stopIfTrue="1" operator="containsText" text="x,xx">
      <formula>NOT(ISERROR(SEARCH("x,xx",G151)))</formula>
    </cfRule>
  </conditionalFormatting>
  <conditionalFormatting sqref="G162:G163">
    <cfRule type="containsText" dxfId="92" priority="190" stopIfTrue="1" operator="containsText" text="x,xx">
      <formula>NOT(ISERROR(SEARCH("x,xx",G162)))</formula>
    </cfRule>
  </conditionalFormatting>
  <conditionalFormatting sqref="G165">
    <cfRule type="containsText" dxfId="91" priority="189" stopIfTrue="1" operator="containsText" text="x,xx">
      <formula>NOT(ISERROR(SEARCH("x,xx",G165)))</formula>
    </cfRule>
  </conditionalFormatting>
  <conditionalFormatting sqref="G173:G174">
    <cfRule type="containsText" dxfId="90" priority="188" stopIfTrue="1" operator="containsText" text="x,xx">
      <formula>NOT(ISERROR(SEARCH("x,xx",G173)))</formula>
    </cfRule>
  </conditionalFormatting>
  <conditionalFormatting sqref="G177:G178">
    <cfRule type="containsText" dxfId="89" priority="187" stopIfTrue="1" operator="containsText" text="x,xx">
      <formula>NOT(ISERROR(SEARCH("x,xx",G177)))</formula>
    </cfRule>
  </conditionalFormatting>
  <conditionalFormatting sqref="G181:G182">
    <cfRule type="containsText" dxfId="88" priority="186" stopIfTrue="1" operator="containsText" text="x,xx">
      <formula>NOT(ISERROR(SEARCH("x,xx",G181)))</formula>
    </cfRule>
  </conditionalFormatting>
  <conditionalFormatting sqref="G184">
    <cfRule type="containsText" dxfId="87" priority="185" stopIfTrue="1" operator="containsText" text="x,xx">
      <formula>NOT(ISERROR(SEARCH("x,xx",G184)))</formula>
    </cfRule>
  </conditionalFormatting>
  <conditionalFormatting sqref="G186">
    <cfRule type="containsText" dxfId="86" priority="184" stopIfTrue="1" operator="containsText" text="x,xx">
      <formula>NOT(ISERROR(SEARCH("x,xx",G186)))</formula>
    </cfRule>
  </conditionalFormatting>
  <conditionalFormatting sqref="G188">
    <cfRule type="containsText" dxfId="85" priority="183" stopIfTrue="1" operator="containsText" text="x,xx">
      <formula>NOT(ISERROR(SEARCH("x,xx",G188)))</formula>
    </cfRule>
  </conditionalFormatting>
  <conditionalFormatting sqref="G190:G191">
    <cfRule type="containsText" dxfId="84" priority="182" stopIfTrue="1" operator="containsText" text="x,xx">
      <formula>NOT(ISERROR(SEARCH("x,xx",G190)))</formula>
    </cfRule>
  </conditionalFormatting>
  <conditionalFormatting sqref="G194:G196">
    <cfRule type="containsText" dxfId="83" priority="181" stopIfTrue="1" operator="containsText" text="x,xx">
      <formula>NOT(ISERROR(SEARCH("x,xx",G194)))</formula>
    </cfRule>
  </conditionalFormatting>
  <conditionalFormatting sqref="G198:G199">
    <cfRule type="containsText" dxfId="82" priority="180" stopIfTrue="1" operator="containsText" text="x,xx">
      <formula>NOT(ISERROR(SEARCH("x,xx",G198)))</formula>
    </cfRule>
  </conditionalFormatting>
  <conditionalFormatting sqref="G201:G208">
    <cfRule type="containsText" dxfId="81" priority="179" stopIfTrue="1" operator="containsText" text="x,xx">
      <formula>NOT(ISERROR(SEARCH("x,xx",G201)))</formula>
    </cfRule>
  </conditionalFormatting>
  <conditionalFormatting sqref="G507:G509">
    <cfRule type="containsText" dxfId="80" priority="146" stopIfTrue="1" operator="containsText" text="x,xx">
      <formula>NOT(ISERROR(SEARCH("x,xx",G507)))</formula>
    </cfRule>
  </conditionalFormatting>
  <conditionalFormatting sqref="G288:G299">
    <cfRule type="containsText" dxfId="79" priority="172" stopIfTrue="1" operator="containsText" text="x,xx">
      <formula>NOT(ISERROR(SEARCH("x,xx",G288)))</formula>
    </cfRule>
  </conditionalFormatting>
  <conditionalFormatting sqref="G300">
    <cfRule type="containsText" dxfId="78" priority="171" stopIfTrue="1" operator="containsText" text="x,xx">
      <formula>NOT(ISERROR(SEARCH("x,xx",G300)))</formula>
    </cfRule>
  </conditionalFormatting>
  <conditionalFormatting sqref="G303:G307">
    <cfRule type="containsText" dxfId="77" priority="170" stopIfTrue="1" operator="containsText" text="x,xx">
      <formula>NOT(ISERROR(SEARCH("x,xx",G303)))</formula>
    </cfRule>
  </conditionalFormatting>
  <conditionalFormatting sqref="G309:G310">
    <cfRule type="containsText" dxfId="76" priority="169" stopIfTrue="1" operator="containsText" text="x,xx">
      <formula>NOT(ISERROR(SEARCH("x,xx",G309)))</formula>
    </cfRule>
  </conditionalFormatting>
  <conditionalFormatting sqref="G312:G313">
    <cfRule type="containsText" dxfId="75" priority="168" stopIfTrue="1" operator="containsText" text="x,xx">
      <formula>NOT(ISERROR(SEARCH("x,xx",G312)))</formula>
    </cfRule>
  </conditionalFormatting>
  <conditionalFormatting sqref="G315:G322">
    <cfRule type="containsText" dxfId="74" priority="167" stopIfTrue="1" operator="containsText" text="x,xx">
      <formula>NOT(ISERROR(SEARCH("x,xx",G315)))</formula>
    </cfRule>
  </conditionalFormatting>
  <conditionalFormatting sqref="G323:G333">
    <cfRule type="containsText" dxfId="73" priority="166" stopIfTrue="1" operator="containsText" text="x,xx">
      <formula>NOT(ISERROR(SEARCH("x,xx",G323)))</formula>
    </cfRule>
  </conditionalFormatting>
  <conditionalFormatting sqref="G336:G345">
    <cfRule type="containsText" dxfId="72" priority="165" stopIfTrue="1" operator="containsText" text="x,xx">
      <formula>NOT(ISERROR(SEARCH("x,xx",G336)))</formula>
    </cfRule>
  </conditionalFormatting>
  <conditionalFormatting sqref="G346:G350">
    <cfRule type="containsText" dxfId="71" priority="164" stopIfTrue="1" operator="containsText" text="x,xx">
      <formula>NOT(ISERROR(SEARCH("x,xx",G346)))</formula>
    </cfRule>
  </conditionalFormatting>
  <conditionalFormatting sqref="G352:G357">
    <cfRule type="containsText" dxfId="70" priority="163" stopIfTrue="1" operator="containsText" text="x,xx">
      <formula>NOT(ISERROR(SEARCH("x,xx",G352)))</formula>
    </cfRule>
  </conditionalFormatting>
  <conditionalFormatting sqref="G358:G363">
    <cfRule type="containsText" dxfId="69" priority="162" stopIfTrue="1" operator="containsText" text="x,xx">
      <formula>NOT(ISERROR(SEARCH("x,xx",G358)))</formula>
    </cfRule>
  </conditionalFormatting>
  <conditionalFormatting sqref="G365:G372">
    <cfRule type="containsText" dxfId="68" priority="161" stopIfTrue="1" operator="containsText" text="x,xx">
      <formula>NOT(ISERROR(SEARCH("x,xx",G365)))</formula>
    </cfRule>
  </conditionalFormatting>
  <conditionalFormatting sqref="G373:G383">
    <cfRule type="containsText" dxfId="67" priority="160" stopIfTrue="1" operator="containsText" text="x,xx">
      <formula>NOT(ISERROR(SEARCH("x,xx",G373)))</formula>
    </cfRule>
  </conditionalFormatting>
  <conditionalFormatting sqref="G384:G392">
    <cfRule type="containsText" dxfId="66" priority="159" stopIfTrue="1" operator="containsText" text="x,xx">
      <formula>NOT(ISERROR(SEARCH("x,xx",G384)))</formula>
    </cfRule>
  </conditionalFormatting>
  <conditionalFormatting sqref="G393:G404">
    <cfRule type="containsText" dxfId="65" priority="158" stopIfTrue="1" operator="containsText" text="x,xx">
      <formula>NOT(ISERROR(SEARCH("x,xx",G393)))</formula>
    </cfRule>
  </conditionalFormatting>
  <conditionalFormatting sqref="G406:G408">
    <cfRule type="containsText" dxfId="64" priority="157" stopIfTrue="1" operator="containsText" text="x,xx">
      <formula>NOT(ISERROR(SEARCH("x,xx",G406)))</formula>
    </cfRule>
  </conditionalFormatting>
  <conditionalFormatting sqref="G411:G420">
    <cfRule type="containsText" dxfId="63" priority="156" stopIfTrue="1" operator="containsText" text="x,xx">
      <formula>NOT(ISERROR(SEARCH("x,xx",G411)))</formula>
    </cfRule>
  </conditionalFormatting>
  <conditionalFormatting sqref="G421:G425 G427:G429">
    <cfRule type="containsText" dxfId="62" priority="155" stopIfTrue="1" operator="containsText" text="x,xx">
      <formula>NOT(ISERROR(SEARCH("x,xx",G421)))</formula>
    </cfRule>
  </conditionalFormatting>
  <conditionalFormatting sqref="G430:G438">
    <cfRule type="containsText" dxfId="61" priority="154" stopIfTrue="1" operator="containsText" text="x,xx">
      <formula>NOT(ISERROR(SEARCH("x,xx",G430)))</formula>
    </cfRule>
  </conditionalFormatting>
  <conditionalFormatting sqref="G439:G446">
    <cfRule type="containsText" dxfId="60" priority="153" stopIfTrue="1" operator="containsText" text="x,xx">
      <formula>NOT(ISERROR(SEARCH("x,xx",G439)))</formula>
    </cfRule>
  </conditionalFormatting>
  <conditionalFormatting sqref="G453:G460">
    <cfRule type="containsText" dxfId="59" priority="151" stopIfTrue="1" operator="containsText" text="x,xx">
      <formula>NOT(ISERROR(SEARCH("x,xx",G453)))</formula>
    </cfRule>
  </conditionalFormatting>
  <conditionalFormatting sqref="G461:G464">
    <cfRule type="containsText" dxfId="58" priority="150" stopIfTrue="1" operator="containsText" text="x,xx">
      <formula>NOT(ISERROR(SEARCH("x,xx",G461)))</formula>
    </cfRule>
  </conditionalFormatting>
  <conditionalFormatting sqref="G466:G475">
    <cfRule type="containsText" dxfId="57" priority="149" stopIfTrue="1" operator="containsText" text="x,xx">
      <formula>NOT(ISERROR(SEARCH("x,xx",G466)))</formula>
    </cfRule>
  </conditionalFormatting>
  <conditionalFormatting sqref="A405:G405">
    <cfRule type="containsText" dxfId="56" priority="145" stopIfTrue="1" operator="containsText" text="x,xx">
      <formula>NOT(ISERROR(SEARCH("x,xx",A405)))</formula>
    </cfRule>
  </conditionalFormatting>
  <conditionalFormatting sqref="A287:G287">
    <cfRule type="containsText" dxfId="55" priority="142" stopIfTrue="1" operator="containsText" text="x,xx">
      <formula>NOT(ISERROR(SEARCH("x,xx",A287)))</formula>
    </cfRule>
  </conditionalFormatting>
  <conditionalFormatting sqref="A285:G285">
    <cfRule type="containsText" dxfId="54" priority="141" stopIfTrue="1" operator="containsText" text="x,xx">
      <formula>NOT(ISERROR(SEARCH("x,xx",A285)))</formula>
    </cfRule>
  </conditionalFormatting>
  <conditionalFormatting sqref="A301">
    <cfRule type="containsText" dxfId="53" priority="112" stopIfTrue="1" operator="containsText" text="x,xx">
      <formula>NOT(ISERROR(SEARCH("x,xx",A301)))</formula>
    </cfRule>
  </conditionalFormatting>
  <conditionalFormatting sqref="A511:B511 E511:G511">
    <cfRule type="containsText" dxfId="52" priority="130" stopIfTrue="1" operator="containsText" text="x,xx">
      <formula>NOT(ISERROR(SEARCH("x,xx",A511)))</formula>
    </cfRule>
  </conditionalFormatting>
  <conditionalFormatting sqref="A209:G209">
    <cfRule type="containsText" dxfId="51" priority="131" stopIfTrue="1" operator="containsText" text="x,xx">
      <formula>NOT(ISERROR(SEARCH("x,xx",A209)))</formula>
    </cfRule>
  </conditionalFormatting>
  <conditionalFormatting sqref="A211:G211">
    <cfRule type="containsText" dxfId="50" priority="132" stopIfTrue="1" operator="containsText" text="x,xx">
      <formula>NOT(ISERROR(SEARCH("x,xx",A211)))</formula>
    </cfRule>
  </conditionalFormatting>
  <conditionalFormatting sqref="B301:G301">
    <cfRule type="containsText" dxfId="49" priority="113" stopIfTrue="1" operator="containsText" text="x,xx">
      <formula>NOT(ISERROR(SEARCH("x,xx",B301)))</formula>
    </cfRule>
  </conditionalFormatting>
  <conditionalFormatting sqref="A477:A487">
    <cfRule type="containsText" dxfId="48" priority="111" stopIfTrue="1" operator="containsText" text="x,xx">
      <formula>NOT(ISERROR(SEARCH("x,xx",A477)))</formula>
    </cfRule>
  </conditionalFormatting>
  <conditionalFormatting sqref="G477:G487">
    <cfRule type="containsText" dxfId="47" priority="110" stopIfTrue="1" operator="containsText" text="x,xx">
      <formula>NOT(ISERROR(SEARCH("x,xx",G477)))</formula>
    </cfRule>
  </conditionalFormatting>
  <conditionalFormatting sqref="A225:G225">
    <cfRule type="containsText" dxfId="46" priority="75" stopIfTrue="1" operator="containsText" text="x,xx">
      <formula>NOT(ISERROR(SEARCH("x,xx",A225)))</formula>
    </cfRule>
  </conditionalFormatting>
  <conditionalFormatting sqref="A226:A245">
    <cfRule type="containsText" dxfId="45" priority="74" stopIfTrue="1" operator="containsText" text="x,xx">
      <formula>NOT(ISERROR(SEARCH("x,xx",A226)))</formula>
    </cfRule>
  </conditionalFormatting>
  <conditionalFormatting sqref="G226:G245">
    <cfRule type="containsText" dxfId="44" priority="73" stopIfTrue="1" operator="containsText" text="x,xx">
      <formula>NOT(ISERROR(SEARCH("x,xx",G226)))</formula>
    </cfRule>
  </conditionalFormatting>
  <conditionalFormatting sqref="A246:G246">
    <cfRule type="containsText" dxfId="43" priority="72" stopIfTrue="1" operator="containsText" text="x,xx">
      <formula>NOT(ISERROR(SEARCH("x,xx",A246)))</formula>
    </cfRule>
  </conditionalFormatting>
  <conditionalFormatting sqref="A247:A262">
    <cfRule type="containsText" dxfId="42" priority="71" stopIfTrue="1" operator="containsText" text="x,xx">
      <formula>NOT(ISERROR(SEARCH("x,xx",A247)))</formula>
    </cfRule>
  </conditionalFormatting>
  <conditionalFormatting sqref="G247:G262">
    <cfRule type="containsText" dxfId="41" priority="70" stopIfTrue="1" operator="containsText" text="x,xx">
      <formula>NOT(ISERROR(SEARCH("x,xx",G247)))</formula>
    </cfRule>
  </conditionalFormatting>
  <conditionalFormatting sqref="A263:G263">
    <cfRule type="containsText" dxfId="40" priority="69" stopIfTrue="1" operator="containsText" text="x,xx">
      <formula>NOT(ISERROR(SEARCH("x,xx",A263)))</formula>
    </cfRule>
  </conditionalFormatting>
  <conditionalFormatting sqref="A264:A269">
    <cfRule type="containsText" dxfId="39" priority="68" stopIfTrue="1" operator="containsText" text="x,xx">
      <formula>NOT(ISERROR(SEARCH("x,xx",A264)))</formula>
    </cfRule>
  </conditionalFormatting>
  <conditionalFormatting sqref="G264:G269">
    <cfRule type="containsText" dxfId="38" priority="67" stopIfTrue="1" operator="containsText" text="x,xx">
      <formula>NOT(ISERROR(SEARCH("x,xx",G264)))</formula>
    </cfRule>
  </conditionalFormatting>
  <conditionalFormatting sqref="A270:G270">
    <cfRule type="containsText" dxfId="37" priority="66" stopIfTrue="1" operator="containsText" text="x,xx">
      <formula>NOT(ISERROR(SEARCH("x,xx",A270)))</formula>
    </cfRule>
  </conditionalFormatting>
  <conditionalFormatting sqref="A271:A276">
    <cfRule type="containsText" dxfId="36" priority="65" stopIfTrue="1" operator="containsText" text="x,xx">
      <formula>NOT(ISERROR(SEARCH("x,xx",A271)))</formula>
    </cfRule>
  </conditionalFormatting>
  <conditionalFormatting sqref="G271:G276">
    <cfRule type="containsText" dxfId="35" priority="64" stopIfTrue="1" operator="containsText" text="x,xx">
      <formula>NOT(ISERROR(SEARCH("x,xx",G271)))</formula>
    </cfRule>
  </conditionalFormatting>
  <conditionalFormatting sqref="A277:G277">
    <cfRule type="containsText" dxfId="34" priority="63" stopIfTrue="1" operator="containsText" text="x,xx">
      <formula>NOT(ISERROR(SEARCH("x,xx",A277)))</formula>
    </cfRule>
  </conditionalFormatting>
  <conditionalFormatting sqref="A279:G279">
    <cfRule type="containsText" dxfId="33" priority="62" stopIfTrue="1" operator="containsText" text="x,xx">
      <formula>NOT(ISERROR(SEARCH("x,xx",A279)))</formula>
    </cfRule>
  </conditionalFormatting>
  <conditionalFormatting sqref="A283:G283">
    <cfRule type="containsText" dxfId="32" priority="61" stopIfTrue="1" operator="containsText" text="x,xx">
      <formula>NOT(ISERROR(SEARCH("x,xx",A283)))</formula>
    </cfRule>
  </conditionalFormatting>
  <conditionalFormatting sqref="A278">
    <cfRule type="containsText" dxfId="31" priority="60" stopIfTrue="1" operator="containsText" text="x,xx">
      <formula>NOT(ISERROR(SEARCH("x,xx",A278)))</formula>
    </cfRule>
  </conditionalFormatting>
  <conditionalFormatting sqref="G278">
    <cfRule type="containsText" dxfId="30" priority="59" stopIfTrue="1" operator="containsText" text="x,xx">
      <formula>NOT(ISERROR(SEARCH("x,xx",G278)))</formula>
    </cfRule>
  </conditionalFormatting>
  <conditionalFormatting sqref="A280:A282">
    <cfRule type="containsText" dxfId="29" priority="58" stopIfTrue="1" operator="containsText" text="x,xx">
      <formula>NOT(ISERROR(SEARCH("x,xx",A280)))</formula>
    </cfRule>
  </conditionalFormatting>
  <conditionalFormatting sqref="G280:G282">
    <cfRule type="containsText" dxfId="28" priority="57" stopIfTrue="1" operator="containsText" text="x,xx">
      <formula>NOT(ISERROR(SEARCH("x,xx",G280)))</formula>
    </cfRule>
  </conditionalFormatting>
  <conditionalFormatting sqref="A284">
    <cfRule type="containsText" dxfId="27" priority="56" stopIfTrue="1" operator="containsText" text="x,xx">
      <formula>NOT(ISERROR(SEARCH("x,xx",A284)))</formula>
    </cfRule>
  </conditionalFormatting>
  <conditionalFormatting sqref="G284">
    <cfRule type="containsText" dxfId="26" priority="55" stopIfTrue="1" operator="containsText" text="x,xx">
      <formula>NOT(ISERROR(SEARCH("x,xx",G284)))</formula>
    </cfRule>
  </conditionalFormatting>
  <conditionalFormatting sqref="A212:A224">
    <cfRule type="containsText" dxfId="25" priority="54" stopIfTrue="1" operator="containsText" text="x,xx">
      <formula>NOT(ISERROR(SEARCH("x,xx",A212)))</formula>
    </cfRule>
  </conditionalFormatting>
  <conditionalFormatting sqref="G212:G224">
    <cfRule type="containsText" dxfId="24" priority="53" stopIfTrue="1" operator="containsText" text="x,xx">
      <formula>NOT(ISERROR(SEARCH("x,xx",G212)))</formula>
    </cfRule>
  </conditionalFormatting>
  <conditionalFormatting sqref="A149:G149">
    <cfRule type="containsText" dxfId="23" priority="42" stopIfTrue="1" operator="containsText" text="x,xx">
      <formula>NOT(ISERROR(SEARCH("x,xx",A149)))</formula>
    </cfRule>
  </conditionalFormatting>
  <conditionalFormatting sqref="A175:G175">
    <cfRule type="containsText" dxfId="22" priority="41" stopIfTrue="1" operator="containsText" text="x,xx">
      <formula>NOT(ISERROR(SEARCH("x,xx",A175)))</formula>
    </cfRule>
  </conditionalFormatting>
  <conditionalFormatting sqref="A192:G192">
    <cfRule type="containsText" dxfId="21" priority="40" stopIfTrue="1" operator="containsText" text="x,xx">
      <formula>NOT(ISERROR(SEARCH("x,xx",A192)))</formula>
    </cfRule>
  </conditionalFormatting>
  <conditionalFormatting sqref="A197:G197">
    <cfRule type="containsText" dxfId="20" priority="39" stopIfTrue="1" operator="containsText" text="x,xx">
      <formula>NOT(ISERROR(SEARCH("x,xx",A197)))</formula>
    </cfRule>
  </conditionalFormatting>
  <conditionalFormatting sqref="A200:G200">
    <cfRule type="containsText" dxfId="19" priority="38" stopIfTrue="1" operator="containsText" text="x,xx">
      <formula>NOT(ISERROR(SEARCH("x,xx",A200)))</formula>
    </cfRule>
  </conditionalFormatting>
  <conditionalFormatting sqref="A210:G210">
    <cfRule type="containsText" dxfId="18" priority="37" stopIfTrue="1" operator="containsText" text="x,xx">
      <formula>NOT(ISERROR(SEARCH("x,xx",A210)))</formula>
    </cfRule>
  </conditionalFormatting>
  <conditionalFormatting sqref="A286:G286">
    <cfRule type="containsText" dxfId="17" priority="36" stopIfTrue="1" operator="containsText" text="x,xx">
      <formula>NOT(ISERROR(SEARCH("x,xx",A286)))</formula>
    </cfRule>
  </conditionalFormatting>
  <conditionalFormatting sqref="A409:G409">
    <cfRule type="containsText" dxfId="16" priority="35" stopIfTrue="1" operator="containsText" text="x,xx">
      <formula>NOT(ISERROR(SEARCH("x,xx",A409)))</formula>
    </cfRule>
  </conditionalFormatting>
  <conditionalFormatting sqref="A465:G465">
    <cfRule type="containsText" dxfId="15" priority="34" stopIfTrue="1" operator="containsText" text="x,xx">
      <formula>NOT(ISERROR(SEARCH("x,xx",A465)))</formula>
    </cfRule>
  </conditionalFormatting>
  <conditionalFormatting sqref="A476:G476">
    <cfRule type="containsText" dxfId="14" priority="33" stopIfTrue="1" operator="containsText" text="x,xx">
      <formula>NOT(ISERROR(SEARCH("x,xx",A476)))</formula>
    </cfRule>
  </conditionalFormatting>
  <conditionalFormatting sqref="A488:G488">
    <cfRule type="containsText" dxfId="13" priority="32" stopIfTrue="1" operator="containsText" text="x,xx">
      <formula>NOT(ISERROR(SEARCH("x,xx",A488)))</formula>
    </cfRule>
  </conditionalFormatting>
  <conditionalFormatting sqref="A506:G506">
    <cfRule type="containsText" dxfId="12" priority="31" stopIfTrue="1" operator="containsText" text="x,xx">
      <formula>NOT(ISERROR(SEARCH("x,xx",A506)))</formula>
    </cfRule>
  </conditionalFormatting>
  <conditionalFormatting sqref="G498:G505">
    <cfRule type="containsText" dxfId="11" priority="24" stopIfTrue="1" operator="containsText" text="x,xx">
      <formula>NOT(ISERROR(SEARCH("x,xx",G498)))</formula>
    </cfRule>
  </conditionalFormatting>
  <conditionalFormatting sqref="A335">
    <cfRule type="containsText" dxfId="10" priority="21" stopIfTrue="1" operator="containsText" text="x,xx">
      <formula>NOT(ISERROR(SEARCH("x,xx",A335)))</formula>
    </cfRule>
  </conditionalFormatting>
  <conditionalFormatting sqref="A497:G497">
    <cfRule type="containsText" dxfId="9" priority="26" stopIfTrue="1" operator="containsText" text="x,xx">
      <formula>NOT(ISERROR(SEARCH("x,xx",A497)))</formula>
    </cfRule>
  </conditionalFormatting>
  <conditionalFormatting sqref="A498:A505">
    <cfRule type="containsText" dxfId="8" priority="25" stopIfTrue="1" operator="containsText" text="x,xx">
      <formula>NOT(ISERROR(SEARCH("x,xx",A498)))</formula>
    </cfRule>
  </conditionalFormatting>
  <conditionalFormatting sqref="G335">
    <cfRule type="containsText" dxfId="7" priority="20" stopIfTrue="1" operator="containsText" text="x,xx">
      <formula>NOT(ISERROR(SEARCH("x,xx",G335)))</formula>
    </cfRule>
  </conditionalFormatting>
  <conditionalFormatting sqref="G447:G451">
    <cfRule type="containsText" dxfId="6" priority="12" stopIfTrue="1" operator="containsText" text="x,xx">
      <formula>NOT(ISERROR(SEARCH("x,xx",G447)))</formula>
    </cfRule>
  </conditionalFormatting>
  <conditionalFormatting sqref="G426">
    <cfRule type="containsText" dxfId="5" priority="7" stopIfTrue="1" operator="containsText" text="x,xx">
      <formula>NOT(ISERROR(SEARCH("x,xx",G426)))</formula>
    </cfRule>
  </conditionalFormatting>
  <conditionalFormatting sqref="B12">
    <cfRule type="containsText" dxfId="4" priority="6" stopIfTrue="1" operator="containsText" text="x,xx">
      <formula>NOT(ISERROR(SEARCH("x,xx",B12)))</formula>
    </cfRule>
  </conditionalFormatting>
  <conditionalFormatting sqref="F12:G12">
    <cfRule type="containsText" dxfId="3" priority="5" stopIfTrue="1" operator="containsText" text="x,xx">
      <formula>NOT(ISERROR(SEARCH("x,xx",F12)))</formula>
    </cfRule>
  </conditionalFormatting>
  <conditionalFormatting sqref="A1:XFD2 A6:XFD1048576 A3 E3:XFD5">
    <cfRule type="expression" dxfId="2" priority="3">
      <formula>CELL("PROTEGER",A1)=0</formula>
    </cfRule>
  </conditionalFormatting>
  <conditionalFormatting sqref="A4">
    <cfRule type="expression" dxfId="1" priority="2">
      <formula>CELL("PROTEGER",A4)=0</formula>
    </cfRule>
  </conditionalFormatting>
  <conditionalFormatting sqref="A5">
    <cfRule type="expression" dxfId="0" priority="1">
      <formula>CELL("PROTEGER",A5)=0</formula>
    </cfRule>
  </conditionalFormatting>
  <hyperlinks>
    <hyperlink ref="C200" xr:uid="{00000000-0004-0000-0000-000000000000}"/>
    <hyperlink ref="C401" xr:uid="{00000000-0004-0000-0000-000001000000}"/>
    <hyperlink ref="C354" xr:uid="{00000000-0004-0000-0000-000002000000}"/>
    <hyperlink ref="C399" xr:uid="{00000000-0004-0000-0000-000003000000}"/>
    <hyperlink ref="C351" xr:uid="{00000000-0004-0000-0000-000004000000}"/>
    <hyperlink ref="C375" xr:uid="{00000000-0004-0000-0000-000005000000}"/>
    <hyperlink ref="C376" xr:uid="{00000000-0004-0000-0000-000006000000}"/>
    <hyperlink ref="C377" xr:uid="{00000000-0004-0000-0000-000007000000}"/>
    <hyperlink ref="C395" xr:uid="{00000000-0004-0000-0000-000008000000}"/>
    <hyperlink ref="C355" xr:uid="{00000000-0004-0000-0000-000009000000}"/>
    <hyperlink ref="C381" xr:uid="{00000000-0004-0000-0000-00000A000000}"/>
    <hyperlink ref="C382" xr:uid="{00000000-0004-0000-0000-00000B000000}"/>
    <hyperlink ref="C383" xr:uid="{00000000-0004-0000-0000-00000C000000}"/>
    <hyperlink ref="C388" xr:uid="{00000000-0004-0000-0000-00000D000000}"/>
    <hyperlink ref="C389" xr:uid="{00000000-0004-0000-0000-00000E000000}"/>
    <hyperlink ref="C390" xr:uid="{00000000-0004-0000-0000-00000F000000}"/>
    <hyperlink ref="C391" xr:uid="{00000000-0004-0000-0000-000010000000}"/>
    <hyperlink ref="C369" xr:uid="{00000000-0004-0000-0000-000011000000}"/>
    <hyperlink ref="C470" xr:uid="{00000000-0004-0000-0000-000012000000}"/>
    <hyperlink ref="C385" xr:uid="{00000000-0004-0000-0000-000013000000}"/>
    <hyperlink ref="C371" xr:uid="{00000000-0004-0000-0000-000014000000}"/>
    <hyperlink ref="C380" xr:uid="{00000000-0004-0000-0000-000015000000}"/>
    <hyperlink ref="C432" xr:uid="{00000000-0004-0000-0000-000016000000}"/>
    <hyperlink ref="C462" xr:uid="{00000000-0004-0000-0000-000017000000}"/>
    <hyperlink ref="C438" xr:uid="{00000000-0004-0000-0000-000018000000}"/>
    <hyperlink ref="C340" xr:uid="{00000000-0004-0000-0000-000019000000}"/>
    <hyperlink ref="C370" xr:uid="{00000000-0004-0000-0000-00001A000000}"/>
    <hyperlink ref="C344" xr:uid="{00000000-0004-0000-0000-00001B000000}"/>
    <hyperlink ref="C413" xr:uid="{00000000-0004-0000-0000-00001C000000}"/>
    <hyperlink ref="C378" xr:uid="{00000000-0004-0000-0000-00001D000000}"/>
    <hyperlink ref="C379" xr:uid="{00000000-0004-0000-0000-00001E000000}"/>
    <hyperlink ref="C362" xr:uid="{00000000-0004-0000-0000-00001F000000}"/>
    <hyperlink ref="C345" xr:uid="{00000000-0004-0000-0000-000020000000}"/>
    <hyperlink ref="C346" xr:uid="{00000000-0004-0000-0000-000021000000}"/>
    <hyperlink ref="C342" xr:uid="{00000000-0004-0000-0000-000022000000}"/>
    <hyperlink ref="C441" xr:uid="{00000000-0004-0000-0000-000023000000}"/>
    <hyperlink ref="C440" xr:uid="{00000000-0004-0000-0000-000024000000}"/>
    <hyperlink ref="C397" xr:uid="{00000000-0004-0000-0000-000025000000}"/>
    <hyperlink ref="C465" xr:uid="{00000000-0004-0000-0000-000026000000}"/>
    <hyperlink ref="C400" xr:uid="{00000000-0004-0000-0000-000027000000}"/>
    <hyperlink ref="C437" xr:uid="{00000000-0004-0000-0000-000028000000}"/>
    <hyperlink ref="C321" xr:uid="{00000000-0004-0000-0000-000029000000}"/>
    <hyperlink ref="C343" xr:uid="{00000000-0004-0000-0000-00002A000000}"/>
    <hyperlink ref="C442" xr:uid="{00000000-0004-0000-0000-00002B000000}"/>
    <hyperlink ref="C405" xr:uid="{00000000-0004-0000-0000-00002C000000}"/>
    <hyperlink ref="C431" xr:uid="{00000000-0004-0000-0000-00002D000000}"/>
    <hyperlink ref="C409" xr:uid="{00000000-0004-0000-0000-00002E000000}"/>
    <hyperlink ref="C406" xr:uid="{00000000-0004-0000-0000-00002F000000}"/>
    <hyperlink ref="C407" xr:uid="{00000000-0004-0000-0000-000030000000}"/>
    <hyperlink ref="C410" xr:uid="{00000000-0004-0000-0000-000031000000}"/>
    <hyperlink ref="C416" xr:uid="{00000000-0004-0000-0000-000032000000}"/>
    <hyperlink ref="C435" xr:uid="{00000000-0004-0000-0000-000033000000}"/>
    <hyperlink ref="C386" xr:uid="{00000000-0004-0000-0000-000034000000}"/>
    <hyperlink ref="C387" xr:uid="{00000000-0004-0000-0000-000035000000}"/>
    <hyperlink ref="C452" xr:uid="{00000000-0004-0000-0000-000036000000}"/>
    <hyperlink ref="C453" xr:uid="{00000000-0004-0000-0000-000037000000}"/>
    <hyperlink ref="C417" xr:uid="{00000000-0004-0000-0000-000038000000}"/>
    <hyperlink ref="C350" xr:uid="{00000000-0004-0000-0000-000039000000}"/>
    <hyperlink ref="C347" xr:uid="{00000000-0004-0000-0000-00003A000000}"/>
    <hyperlink ref="C348" xr:uid="{00000000-0004-0000-0000-00003B000000}"/>
    <hyperlink ref="C365" xr:uid="{00000000-0004-0000-0000-00003C000000}"/>
    <hyperlink ref="C456" xr:uid="{00000000-0004-0000-0000-00003D000000}"/>
    <hyperlink ref="C349" xr:uid="{00000000-0004-0000-0000-00003E000000}"/>
    <hyperlink ref="C398" xr:uid="{00000000-0004-0000-0000-00003F000000}"/>
    <hyperlink ref="C418" xr:uid="{00000000-0004-0000-0000-000040000000}"/>
    <hyperlink ref="C364" xr:uid="{00000000-0004-0000-0000-000041000000}"/>
    <hyperlink ref="C396" xr:uid="{00000000-0004-0000-0000-000042000000}"/>
    <hyperlink ref="C352" xr:uid="{00000000-0004-0000-0000-000043000000}"/>
    <hyperlink ref="C384" xr:uid="{00000000-0004-0000-0000-000044000000}"/>
    <hyperlink ref="C341" xr:uid="{00000000-0004-0000-0000-000045000000}"/>
    <hyperlink ref="C415" xr:uid="{00000000-0004-0000-0000-000046000000}"/>
    <hyperlink ref="C368" xr:uid="{00000000-0004-0000-0000-000047000000}"/>
    <hyperlink ref="C366" xr:uid="{00000000-0004-0000-0000-000048000000}"/>
    <hyperlink ref="C367" xr:uid="{00000000-0004-0000-0000-000049000000}"/>
    <hyperlink ref="C436" xr:uid="{00000000-0004-0000-0000-00004A000000}"/>
    <hyperlink ref="C324" xr:uid="{00000000-0004-0000-0000-00004B000000}"/>
    <hyperlink ref="C454" xr:uid="{00000000-0004-0000-0000-00004C000000}"/>
    <hyperlink ref="C402" xr:uid="{00000000-0004-0000-0000-00004D000000}"/>
    <hyperlink ref="C361" xr:uid="{00000000-0004-0000-0000-00004E000000}"/>
    <hyperlink ref="C408" xr:uid="{00000000-0004-0000-0000-00004F000000}"/>
    <hyperlink ref="C404" xr:uid="{00000000-0004-0000-0000-000050000000}"/>
    <hyperlink ref="C332" xr:uid="{00000000-0004-0000-0000-000051000000}"/>
    <hyperlink ref="C334" xr:uid="{00000000-0004-0000-0000-000052000000}"/>
    <hyperlink ref="C360" xr:uid="{00000000-0004-0000-0000-000053000000}"/>
    <hyperlink ref="C326" xr:uid="{00000000-0004-0000-0000-000054000000}"/>
    <hyperlink ref="C329" xr:uid="{00000000-0004-0000-0000-000055000000}"/>
    <hyperlink ref="C323" xr:uid="{00000000-0004-0000-0000-000056000000}"/>
    <hyperlink ref="C325" xr:uid="{00000000-0004-0000-0000-000057000000}"/>
    <hyperlink ref="C327" xr:uid="{00000000-0004-0000-0000-000058000000}"/>
    <hyperlink ref="C322" xr:uid="{00000000-0004-0000-0000-000059000000}"/>
    <hyperlink ref="C463" xr:uid="{00000000-0004-0000-0000-00005A000000}"/>
    <hyperlink ref="C403" xr:uid="{00000000-0004-0000-0000-00005B000000}"/>
    <hyperlink ref="C423" xr:uid="{00000000-0004-0000-0000-00005C000000}"/>
    <hyperlink ref="C443" xr:uid="{00000000-0004-0000-0000-00005D000000}"/>
    <hyperlink ref="C311" xr:uid="{00000000-0004-0000-0000-00005E000000}"/>
    <hyperlink ref="C414" xr:uid="{00000000-0004-0000-0000-00005F000000}"/>
    <hyperlink ref="C373" xr:uid="{00000000-0004-0000-0000-000060000000}"/>
    <hyperlink ref="C356" xr:uid="{00000000-0004-0000-0000-000061000000}"/>
    <hyperlink ref="C357:C358" xr:uid="{00000000-0004-0000-0000-000062000000}"/>
    <hyperlink ref="C467" xr:uid="{00000000-0004-0000-0000-000063000000}"/>
    <hyperlink ref="C439" xr:uid="{00000000-0004-0000-0000-000064000000}"/>
    <hyperlink ref="C333" xr:uid="{00000000-0004-0000-0000-000065000000}"/>
    <hyperlink ref="C392" xr:uid="{00000000-0004-0000-0000-000066000000}"/>
    <hyperlink ref="C393" xr:uid="{00000000-0004-0000-0000-000067000000}"/>
    <hyperlink ref="C394" xr:uid="{00000000-0004-0000-0000-000068000000}"/>
    <hyperlink ref="C359" xr:uid="{00000000-0004-0000-0000-000069000000}"/>
    <hyperlink ref="C419" xr:uid="{00000000-0004-0000-0000-00006A000000}"/>
    <hyperlink ref="C507" xr:uid="{00000000-0004-0000-0000-00006B000000}"/>
    <hyperlink ref="C506" xr:uid="{00000000-0004-0000-0000-00006C000000}"/>
    <hyperlink ref="C508" xr:uid="{00000000-0004-0000-0000-00006D000000}"/>
    <hyperlink ref="C464" xr:uid="{00000000-0004-0000-0000-00006E000000}"/>
    <hyperlink ref="C455" xr:uid="{00000000-0004-0000-0000-00006F000000}"/>
    <hyperlink ref="C476" xr:uid="{00000000-0004-0000-0000-000070000000}"/>
  </hyperlinks>
  <printOptions horizontalCentered="1"/>
  <pageMargins left="0.39370078740157483" right="0.39370078740157483" top="0.9055118110236221" bottom="0.47244094488188981" header="0.31496062992125984" footer="0.23622047244094491"/>
  <pageSetup paperSize="9" scale="64" fitToHeight="0" orientation="landscape" r:id="rId1"/>
  <headerFooter alignWithMargins="0">
    <oddHeader>&amp;L
&amp;G&amp;C&amp;"-,Negrito"&amp;12&amp;K01+000
&amp;K002060UNIDADE DE ENGENHARIA</oddHeader>
    <oddFooter>&amp;R&amp;"-,Regular"&amp;12&amp;K000050&amp;P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N110"/>
  <sheetViews>
    <sheetView showGridLines="0" zoomScale="70" zoomScaleNormal="70" workbookViewId="0">
      <selection activeCell="O5" sqref="O5:P5"/>
    </sheetView>
  </sheetViews>
  <sheetFormatPr defaultRowHeight="15" x14ac:dyDescent="0.25"/>
  <cols>
    <col min="1" max="1" width="11.5703125" style="150" bestFit="1" customWidth="1"/>
    <col min="2" max="2" width="9.85546875" style="150" customWidth="1"/>
    <col min="3" max="3" width="47.85546875" style="150" customWidth="1"/>
    <col min="4" max="4" width="20.28515625" style="151" bestFit="1" customWidth="1"/>
    <col min="5" max="5" width="10" style="152" bestFit="1" customWidth="1"/>
    <col min="6" max="6" width="15" style="152" bestFit="1" customWidth="1"/>
    <col min="7" max="7" width="9.5703125" style="152" bestFit="1" customWidth="1"/>
    <col min="8" max="8" width="14.5703125" style="152" bestFit="1" customWidth="1"/>
    <col min="9" max="9" width="9.5703125" style="152" bestFit="1" customWidth="1"/>
    <col min="10" max="10" width="14.5703125" style="152" bestFit="1" customWidth="1"/>
    <col min="11" max="11" width="9.5703125" style="152" bestFit="1" customWidth="1"/>
    <col min="12" max="12" width="14.28515625" style="152" bestFit="1" customWidth="1"/>
    <col min="13" max="13" width="9.5703125" style="152" bestFit="1" customWidth="1"/>
    <col min="14" max="14" width="14.28515625" style="152" bestFit="1" customWidth="1"/>
    <col min="15" max="15" width="9.5703125" style="152" bestFit="1" customWidth="1"/>
    <col min="16" max="16" width="14.5703125" style="152" bestFit="1" customWidth="1"/>
    <col min="17" max="17" width="11" style="153" bestFit="1" customWidth="1"/>
    <col min="18" max="18" width="13.42578125" style="153" bestFit="1" customWidth="1"/>
    <col min="19" max="16384" width="9.140625" style="141"/>
  </cols>
  <sheetData>
    <row r="1" spans="1:248" s="1" customFormat="1" ht="18.75" customHeight="1" x14ac:dyDescent="0.2">
      <c r="A1" s="184" t="s">
        <v>734</v>
      </c>
      <c r="B1" s="184"/>
      <c r="C1" s="184"/>
      <c r="D1" s="184"/>
      <c r="E1" s="184"/>
      <c r="F1" s="184"/>
      <c r="G1" s="184"/>
      <c r="H1" s="184"/>
      <c r="I1" s="184"/>
      <c r="J1" s="184"/>
      <c r="K1" s="184"/>
      <c r="L1" s="184"/>
      <c r="M1" s="184"/>
      <c r="N1" s="184"/>
      <c r="O1" s="184"/>
      <c r="P1" s="184"/>
      <c r="Q1" s="98"/>
    </row>
    <row r="2" spans="1:248" s="1" customFormat="1" x14ac:dyDescent="0.2">
      <c r="A2" s="199" t="s">
        <v>772</v>
      </c>
      <c r="B2" s="199"/>
      <c r="C2" s="199"/>
      <c r="D2" s="199"/>
      <c r="E2" s="199"/>
      <c r="F2" s="199"/>
      <c r="G2" s="199"/>
      <c r="H2" s="199"/>
      <c r="I2" s="199"/>
      <c r="J2" s="199"/>
      <c r="K2" s="199"/>
      <c r="L2" s="188" t="s">
        <v>92</v>
      </c>
      <c r="M2" s="188"/>
      <c r="N2" s="169"/>
      <c r="O2" s="197" t="s">
        <v>645</v>
      </c>
      <c r="P2" s="198"/>
    </row>
    <row r="3" spans="1:248" s="1" customFormat="1" ht="14.45" customHeight="1" x14ac:dyDescent="0.2">
      <c r="A3" s="199" t="s">
        <v>735</v>
      </c>
      <c r="B3" s="199"/>
      <c r="C3" s="199"/>
      <c r="D3" s="199"/>
      <c r="E3" s="199"/>
      <c r="F3" s="199"/>
      <c r="G3" s="199"/>
      <c r="H3" s="199"/>
      <c r="I3" s="199"/>
      <c r="J3" s="199"/>
      <c r="K3" s="199"/>
      <c r="L3" s="189" t="s">
        <v>14</v>
      </c>
      <c r="M3" s="189"/>
      <c r="N3" s="165"/>
      <c r="O3" s="196">
        <v>0.25</v>
      </c>
      <c r="P3" s="196"/>
    </row>
    <row r="4" spans="1:248" s="1" customFormat="1" ht="14.45" customHeight="1" x14ac:dyDescent="0.2">
      <c r="A4" s="199" t="s">
        <v>778</v>
      </c>
      <c r="B4" s="199"/>
      <c r="C4" s="199"/>
      <c r="D4" s="199"/>
      <c r="E4" s="199"/>
      <c r="F4" s="199"/>
      <c r="G4" s="199"/>
      <c r="H4" s="199"/>
      <c r="I4" s="199"/>
      <c r="J4" s="199"/>
      <c r="K4" s="199"/>
      <c r="L4" s="189" t="s">
        <v>724</v>
      </c>
      <c r="M4" s="189"/>
      <c r="N4" s="165"/>
      <c r="O4" s="191">
        <v>1.1122000000000001</v>
      </c>
      <c r="P4" s="191"/>
    </row>
    <row r="5" spans="1:248" s="1" customFormat="1" ht="14.45" customHeight="1" x14ac:dyDescent="0.2">
      <c r="A5" s="94"/>
      <c r="B5" s="8"/>
      <c r="C5" s="94"/>
      <c r="D5" s="94"/>
      <c r="E5" s="94"/>
      <c r="F5" s="94"/>
      <c r="G5" s="94"/>
      <c r="H5" s="94"/>
      <c r="I5" s="94"/>
      <c r="J5" s="94"/>
      <c r="L5" s="186" t="s">
        <v>8</v>
      </c>
      <c r="M5" s="186"/>
      <c r="N5" s="187"/>
      <c r="O5" s="190"/>
      <c r="P5" s="190"/>
    </row>
    <row r="6" spans="1:248" s="1" customFormat="1" ht="15.75" thickBot="1" x14ac:dyDescent="0.25">
      <c r="A6" s="183"/>
      <c r="B6" s="183"/>
      <c r="C6" s="183"/>
      <c r="D6" s="183"/>
      <c r="E6" s="183"/>
      <c r="F6" s="183"/>
      <c r="G6" s="183"/>
      <c r="H6" s="183"/>
      <c r="I6" s="183"/>
      <c r="J6" s="183"/>
      <c r="K6" s="183"/>
      <c r="L6" s="183"/>
      <c r="M6" s="183"/>
      <c r="N6" s="183"/>
      <c r="O6" s="183"/>
      <c r="P6" s="183"/>
      <c r="Q6" s="97"/>
    </row>
    <row r="7" spans="1:248" s="3" customFormat="1" ht="15.75" customHeight="1" thickBot="1" x14ac:dyDescent="0.25">
      <c r="A7" s="159" t="s">
        <v>17</v>
      </c>
      <c r="B7" s="159"/>
      <c r="C7" s="159"/>
      <c r="D7" s="159"/>
      <c r="E7" s="159"/>
      <c r="F7" s="159"/>
      <c r="G7" s="159"/>
      <c r="H7" s="159"/>
      <c r="I7" s="159"/>
      <c r="J7" s="159"/>
      <c r="K7" s="159"/>
      <c r="L7" s="159"/>
      <c r="M7" s="159"/>
      <c r="N7" s="159"/>
      <c r="O7" s="159"/>
      <c r="P7" s="159"/>
      <c r="Q7" s="96"/>
      <c r="R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s="6" customFormat="1" ht="12.6" customHeight="1" x14ac:dyDescent="0.2">
      <c r="A8" s="80" t="s">
        <v>6</v>
      </c>
      <c r="B8" s="192"/>
      <c r="C8" s="193"/>
      <c r="D8" s="193"/>
      <c r="E8" s="193"/>
      <c r="F8" s="193"/>
      <c r="G8" s="193"/>
      <c r="H8" s="193"/>
      <c r="I8" s="193"/>
      <c r="J8" s="193"/>
      <c r="K8" s="80" t="s">
        <v>7</v>
      </c>
      <c r="L8" s="192"/>
      <c r="M8" s="193"/>
      <c r="N8" s="95" t="s">
        <v>11</v>
      </c>
      <c r="O8" s="192"/>
      <c r="P8" s="193"/>
      <c r="R8" s="4"/>
      <c r="S8" s="185"/>
      <c r="T8" s="185"/>
      <c r="U8" s="185"/>
      <c r="V8" s="185"/>
      <c r="W8" s="4"/>
      <c r="X8" s="4"/>
      <c r="Y8" s="4"/>
      <c r="Z8" s="4"/>
      <c r="AA8" s="5"/>
      <c r="AB8" s="4"/>
      <c r="AC8" s="4"/>
      <c r="AD8" s="4"/>
      <c r="AE8" s="4"/>
      <c r="AF8" s="4"/>
      <c r="AG8" s="4"/>
      <c r="AH8" s="4"/>
      <c r="AI8" s="5"/>
      <c r="AJ8" s="4"/>
      <c r="AK8" s="4"/>
      <c r="AL8" s="4"/>
      <c r="AM8" s="4"/>
      <c r="AN8" s="4"/>
      <c r="AO8" s="4"/>
      <c r="AP8" s="4"/>
      <c r="AQ8" s="5"/>
      <c r="AR8" s="4"/>
      <c r="AS8" s="4"/>
      <c r="AT8" s="4"/>
      <c r="AU8" s="4"/>
      <c r="AV8" s="4"/>
      <c r="AW8" s="4"/>
      <c r="AX8" s="4"/>
      <c r="AY8" s="5"/>
      <c r="AZ8" s="4"/>
      <c r="BA8" s="4"/>
      <c r="BB8" s="4"/>
      <c r="BC8" s="4"/>
      <c r="BD8" s="4"/>
      <c r="BE8" s="4"/>
      <c r="BF8" s="4"/>
      <c r="BG8" s="5"/>
      <c r="BH8" s="4"/>
      <c r="BI8" s="4"/>
      <c r="BJ8" s="4"/>
      <c r="BK8" s="4"/>
      <c r="BL8" s="4"/>
      <c r="BM8" s="4"/>
      <c r="BN8" s="4"/>
      <c r="BO8" s="5"/>
      <c r="BP8" s="4"/>
      <c r="BQ8" s="4"/>
      <c r="BR8" s="4"/>
      <c r="BS8" s="4"/>
      <c r="BT8" s="4"/>
      <c r="BU8" s="4"/>
      <c r="BV8" s="4"/>
      <c r="BW8" s="5"/>
      <c r="BX8" s="4"/>
      <c r="BY8" s="4"/>
      <c r="BZ8" s="4"/>
      <c r="CA8" s="4"/>
      <c r="CB8" s="4"/>
      <c r="CC8" s="4"/>
      <c r="CD8" s="4"/>
      <c r="CE8" s="5"/>
      <c r="CF8" s="4"/>
      <c r="CG8" s="4"/>
      <c r="CH8" s="4"/>
      <c r="CI8" s="4"/>
      <c r="CJ8" s="4"/>
      <c r="CK8" s="4"/>
      <c r="CL8" s="4"/>
      <c r="CM8" s="5"/>
      <c r="CN8" s="4"/>
      <c r="CO8" s="4"/>
      <c r="CP8" s="4"/>
      <c r="CQ8" s="4"/>
      <c r="CR8" s="4"/>
      <c r="CS8" s="4"/>
      <c r="CT8" s="4"/>
      <c r="CU8" s="5"/>
      <c r="CV8" s="4"/>
      <c r="CW8" s="4"/>
      <c r="CX8" s="4"/>
      <c r="CY8" s="4"/>
      <c r="CZ8" s="4"/>
      <c r="DA8" s="4"/>
      <c r="DB8" s="4"/>
      <c r="DC8" s="5"/>
      <c r="DD8" s="4"/>
      <c r="DE8" s="4"/>
      <c r="DF8" s="4"/>
      <c r="DG8" s="4"/>
      <c r="DH8" s="4"/>
      <c r="DI8" s="4"/>
      <c r="DJ8" s="4"/>
      <c r="DK8" s="5"/>
      <c r="DL8" s="4"/>
      <c r="DM8" s="4"/>
      <c r="DN8" s="4"/>
      <c r="DO8" s="4"/>
      <c r="DP8" s="4"/>
      <c r="DQ8" s="4"/>
      <c r="DR8" s="4"/>
      <c r="DS8" s="5"/>
      <c r="DT8" s="4"/>
      <c r="DU8" s="4"/>
      <c r="DV8" s="4"/>
      <c r="DW8" s="4"/>
      <c r="DX8" s="4"/>
      <c r="DY8" s="4"/>
      <c r="DZ8" s="4"/>
      <c r="EA8" s="5"/>
      <c r="EB8" s="4"/>
      <c r="EC8" s="4"/>
      <c r="ED8" s="4"/>
      <c r="EE8" s="4"/>
      <c r="EF8" s="4"/>
      <c r="EG8" s="4"/>
      <c r="EH8" s="4"/>
      <c r="EI8" s="5"/>
      <c r="EJ8" s="4"/>
      <c r="EK8" s="4"/>
      <c r="EL8" s="4"/>
      <c r="EM8" s="4"/>
      <c r="EN8" s="4"/>
      <c r="EO8" s="4"/>
      <c r="EP8" s="4"/>
      <c r="EQ8" s="5"/>
      <c r="ER8" s="4"/>
      <c r="ES8" s="4"/>
      <c r="ET8" s="4"/>
      <c r="EU8" s="4"/>
      <c r="EV8" s="4"/>
      <c r="EW8" s="4"/>
      <c r="EX8" s="4"/>
      <c r="EY8" s="5"/>
      <c r="EZ8" s="4"/>
      <c r="FA8" s="4"/>
      <c r="FB8" s="4"/>
      <c r="FC8" s="4"/>
      <c r="FD8" s="4"/>
      <c r="FE8" s="4"/>
      <c r="FF8" s="4"/>
      <c r="FG8" s="5"/>
      <c r="FH8" s="4"/>
      <c r="FI8" s="4"/>
      <c r="FJ8" s="4"/>
      <c r="FK8" s="4"/>
      <c r="FL8" s="4"/>
      <c r="FM8" s="4"/>
      <c r="FN8" s="4"/>
      <c r="FO8" s="5"/>
      <c r="FP8" s="4"/>
      <c r="FQ8" s="4"/>
      <c r="FR8" s="4"/>
      <c r="FS8" s="4"/>
      <c r="FT8" s="4"/>
      <c r="FU8" s="4"/>
      <c r="FV8" s="4"/>
      <c r="FW8" s="5"/>
      <c r="FX8" s="4"/>
      <c r="FY8" s="4"/>
      <c r="FZ8" s="4"/>
      <c r="GA8" s="4"/>
      <c r="GB8" s="4"/>
      <c r="GC8" s="4"/>
      <c r="GD8" s="4"/>
      <c r="GE8" s="5"/>
      <c r="GF8" s="4"/>
      <c r="GG8" s="4"/>
      <c r="GH8" s="4"/>
      <c r="GI8" s="4"/>
      <c r="GJ8" s="4"/>
      <c r="GK8" s="4"/>
      <c r="GL8" s="4"/>
      <c r="GM8" s="5"/>
      <c r="GN8" s="4"/>
      <c r="GO8" s="4"/>
      <c r="GP8" s="4"/>
      <c r="GQ8" s="4"/>
      <c r="GR8" s="4"/>
      <c r="GS8" s="4"/>
      <c r="GT8" s="4"/>
      <c r="GU8" s="5"/>
      <c r="GV8" s="4"/>
      <c r="GW8" s="4"/>
      <c r="GX8" s="4"/>
      <c r="GY8" s="4"/>
      <c r="GZ8" s="4"/>
      <c r="HA8" s="4"/>
      <c r="HB8" s="4"/>
      <c r="HC8" s="5"/>
      <c r="HD8" s="4"/>
      <c r="HE8" s="4"/>
      <c r="HF8" s="4"/>
      <c r="HG8" s="4"/>
      <c r="HH8" s="4"/>
      <c r="HI8" s="4"/>
      <c r="HJ8" s="4"/>
      <c r="HK8" s="5"/>
      <c r="HL8" s="4"/>
      <c r="HM8" s="4"/>
      <c r="HN8" s="4"/>
      <c r="HO8" s="4"/>
      <c r="HP8" s="4"/>
      <c r="HQ8" s="4"/>
      <c r="HR8" s="4"/>
      <c r="HS8" s="5"/>
      <c r="HT8" s="4"/>
      <c r="HU8" s="4"/>
      <c r="HV8" s="4"/>
      <c r="HW8" s="4"/>
      <c r="HX8" s="4"/>
      <c r="HY8" s="4"/>
      <c r="HZ8" s="4"/>
      <c r="IA8" s="5"/>
      <c r="IB8" s="4"/>
      <c r="IC8" s="4"/>
      <c r="ID8" s="4"/>
      <c r="IE8" s="4"/>
      <c r="IF8" s="4"/>
      <c r="IG8" s="4"/>
      <c r="IH8" s="4"/>
      <c r="II8" s="5"/>
      <c r="IJ8" s="4"/>
      <c r="IK8" s="4"/>
      <c r="IL8" s="4"/>
      <c r="IM8" s="4"/>
      <c r="IN8" s="4"/>
    </row>
    <row r="9" spans="1:248" s="6" customFormat="1" ht="13.15" customHeight="1" thickBot="1" x14ac:dyDescent="0.25">
      <c r="A9" s="82" t="s">
        <v>16</v>
      </c>
      <c r="B9" s="194"/>
      <c r="C9" s="195"/>
      <c r="D9" s="195"/>
      <c r="E9" s="195"/>
      <c r="F9" s="195"/>
      <c r="G9" s="195"/>
      <c r="H9" s="195"/>
      <c r="I9" s="195"/>
      <c r="J9" s="195"/>
      <c r="K9" s="82" t="s">
        <v>4</v>
      </c>
      <c r="L9" s="194"/>
      <c r="M9" s="195"/>
      <c r="N9" s="195"/>
      <c r="O9" s="195"/>
      <c r="P9" s="195"/>
      <c r="R9" s="4"/>
      <c r="S9" s="5"/>
      <c r="T9" s="5"/>
      <c r="U9" s="4"/>
      <c r="V9" s="4"/>
      <c r="W9" s="5"/>
      <c r="X9" s="5"/>
      <c r="Y9" s="4"/>
      <c r="Z9" s="4"/>
      <c r="AA9" s="5"/>
      <c r="AB9" s="5"/>
      <c r="AC9" s="4"/>
      <c r="AD9" s="4"/>
      <c r="AE9" s="5"/>
      <c r="AF9" s="5"/>
      <c r="AG9" s="4"/>
      <c r="AH9" s="4"/>
      <c r="AI9" s="5"/>
      <c r="AJ9" s="5"/>
      <c r="AK9" s="4"/>
      <c r="AL9" s="4"/>
      <c r="AM9" s="5"/>
      <c r="AN9" s="5"/>
      <c r="AO9" s="4"/>
      <c r="AP9" s="4"/>
      <c r="AQ9" s="5"/>
      <c r="AR9" s="5"/>
      <c r="AS9" s="4"/>
      <c r="AT9" s="4"/>
      <c r="AU9" s="5"/>
      <c r="AV9" s="5"/>
      <c r="AW9" s="4"/>
      <c r="AX9" s="4"/>
      <c r="AY9" s="5"/>
      <c r="AZ9" s="5"/>
      <c r="BA9" s="4"/>
      <c r="BB9" s="4"/>
      <c r="BC9" s="5"/>
      <c r="BD9" s="5"/>
      <c r="BE9" s="4"/>
      <c r="BF9" s="4"/>
      <c r="BG9" s="5"/>
      <c r="BH9" s="5"/>
      <c r="BI9" s="4"/>
      <c r="BJ9" s="4"/>
      <c r="BK9" s="5"/>
      <c r="BL9" s="5"/>
      <c r="BM9" s="4"/>
      <c r="BN9" s="4"/>
      <c r="BO9" s="5"/>
      <c r="BP9" s="5"/>
      <c r="BQ9" s="4"/>
      <c r="BR9" s="4"/>
      <c r="BS9" s="5"/>
      <c r="BT9" s="5"/>
      <c r="BU9" s="4"/>
      <c r="BV9" s="4"/>
      <c r="BW9" s="5"/>
      <c r="BX9" s="5"/>
      <c r="BY9" s="4"/>
      <c r="BZ9" s="4"/>
      <c r="CA9" s="5"/>
      <c r="CB9" s="5"/>
      <c r="CC9" s="4"/>
      <c r="CD9" s="4"/>
      <c r="CE9" s="5"/>
      <c r="CF9" s="5"/>
      <c r="CG9" s="4"/>
      <c r="CH9" s="4"/>
      <c r="CI9" s="5"/>
      <c r="CJ9" s="5"/>
      <c r="CK9" s="4"/>
      <c r="CL9" s="4"/>
      <c r="CM9" s="5"/>
      <c r="CN9" s="5"/>
      <c r="CO9" s="4"/>
      <c r="CP9" s="4"/>
      <c r="CQ9" s="5"/>
      <c r="CR9" s="5"/>
      <c r="CS9" s="4"/>
      <c r="CT9" s="4"/>
      <c r="CU9" s="5"/>
      <c r="CV9" s="5"/>
      <c r="CW9" s="4"/>
      <c r="CX9" s="4"/>
      <c r="CY9" s="5"/>
      <c r="CZ9" s="5"/>
      <c r="DA9" s="4"/>
      <c r="DB9" s="4"/>
      <c r="DC9" s="5"/>
      <c r="DD9" s="5"/>
      <c r="DE9" s="4"/>
      <c r="DF9" s="4"/>
      <c r="DG9" s="5"/>
      <c r="DH9" s="5"/>
      <c r="DI9" s="4"/>
      <c r="DJ9" s="4"/>
      <c r="DK9" s="5"/>
      <c r="DL9" s="5"/>
      <c r="DM9" s="4"/>
      <c r="DN9" s="4"/>
      <c r="DO9" s="5"/>
      <c r="DP9" s="5"/>
      <c r="DQ9" s="4"/>
      <c r="DR9" s="4"/>
      <c r="DS9" s="5"/>
      <c r="DT9" s="5"/>
      <c r="DU9" s="4"/>
      <c r="DV9" s="4"/>
      <c r="DW9" s="5"/>
      <c r="DX9" s="5"/>
      <c r="DY9" s="4"/>
      <c r="DZ9" s="4"/>
      <c r="EA9" s="5"/>
      <c r="EB9" s="5"/>
      <c r="EC9" s="4"/>
      <c r="ED9" s="4"/>
      <c r="EE9" s="5"/>
      <c r="EF9" s="5"/>
      <c r="EG9" s="4"/>
      <c r="EH9" s="4"/>
      <c r="EI9" s="5"/>
      <c r="EJ9" s="5"/>
      <c r="EK9" s="4"/>
      <c r="EL9" s="4"/>
      <c r="EM9" s="5"/>
      <c r="EN9" s="5"/>
      <c r="EO9" s="4"/>
      <c r="EP9" s="4"/>
      <c r="EQ9" s="5"/>
      <c r="ER9" s="5"/>
      <c r="ES9" s="4"/>
      <c r="ET9" s="4"/>
      <c r="EU9" s="5"/>
      <c r="EV9" s="5"/>
      <c r="EW9" s="4"/>
      <c r="EX9" s="4"/>
      <c r="EY9" s="5"/>
      <c r="EZ9" s="5"/>
      <c r="FA9" s="4"/>
      <c r="FB9" s="4"/>
      <c r="FC9" s="5"/>
      <c r="FD9" s="5"/>
      <c r="FE9" s="4"/>
      <c r="FF9" s="4"/>
      <c r="FG9" s="5"/>
      <c r="FH9" s="5"/>
      <c r="FI9" s="4"/>
      <c r="FJ9" s="4"/>
      <c r="FK9" s="5"/>
      <c r="FL9" s="5"/>
      <c r="FM9" s="4"/>
      <c r="FN9" s="4"/>
      <c r="FO9" s="5"/>
      <c r="FP9" s="5"/>
      <c r="FQ9" s="4"/>
      <c r="FR9" s="4"/>
      <c r="FS9" s="5"/>
      <c r="FT9" s="5"/>
      <c r="FU9" s="4"/>
      <c r="FV9" s="4"/>
      <c r="FW9" s="5"/>
      <c r="FX9" s="5"/>
      <c r="FY9" s="4"/>
      <c r="FZ9" s="4"/>
      <c r="GA9" s="5"/>
      <c r="GB9" s="5"/>
      <c r="GC9" s="4"/>
      <c r="GD9" s="4"/>
      <c r="GE9" s="5"/>
      <c r="GF9" s="5"/>
      <c r="GG9" s="4"/>
      <c r="GH9" s="4"/>
      <c r="GI9" s="5"/>
      <c r="GJ9" s="5"/>
      <c r="GK9" s="4"/>
      <c r="GL9" s="4"/>
      <c r="GM9" s="5"/>
      <c r="GN9" s="5"/>
      <c r="GO9" s="4"/>
      <c r="GP9" s="4"/>
      <c r="GQ9" s="5"/>
      <c r="GR9" s="5"/>
      <c r="GS9" s="4"/>
      <c r="GT9" s="4"/>
      <c r="GU9" s="5"/>
      <c r="GV9" s="5"/>
      <c r="GW9" s="4"/>
      <c r="GX9" s="4"/>
      <c r="GY9" s="5"/>
      <c r="GZ9" s="5"/>
      <c r="HA9" s="4"/>
      <c r="HB9" s="4"/>
      <c r="HC9" s="5"/>
      <c r="HD9" s="5"/>
      <c r="HE9" s="4"/>
      <c r="HF9" s="4"/>
      <c r="HG9" s="5"/>
      <c r="HH9" s="5"/>
      <c r="HI9" s="4"/>
      <c r="HJ9" s="4"/>
      <c r="HK9" s="5"/>
      <c r="HL9" s="5"/>
      <c r="HM9" s="4"/>
      <c r="HN9" s="4"/>
      <c r="HO9" s="5"/>
      <c r="HP9" s="5"/>
      <c r="HQ9" s="4"/>
      <c r="HR9" s="4"/>
      <c r="HS9" s="5"/>
      <c r="HT9" s="5"/>
      <c r="HU9" s="4"/>
      <c r="HV9" s="4"/>
      <c r="HW9" s="5"/>
      <c r="HX9" s="5"/>
      <c r="HY9" s="4"/>
      <c r="HZ9" s="4"/>
      <c r="IA9" s="5"/>
      <c r="IB9" s="5"/>
      <c r="IC9" s="4"/>
      <c r="ID9" s="4"/>
      <c r="IE9" s="5"/>
      <c r="IF9" s="5"/>
      <c r="IG9" s="4"/>
      <c r="IH9" s="4"/>
      <c r="II9" s="5"/>
      <c r="IJ9" s="5"/>
      <c r="IK9" s="4"/>
      <c r="IL9" s="4"/>
      <c r="IM9" s="5"/>
      <c r="IN9" s="5"/>
    </row>
    <row r="10" spans="1:248" x14ac:dyDescent="0.25">
      <c r="A10" s="200" t="s">
        <v>725</v>
      </c>
      <c r="B10" s="200" t="s">
        <v>726</v>
      </c>
      <c r="C10" s="200"/>
      <c r="D10" s="201" t="s">
        <v>727</v>
      </c>
      <c r="E10" s="202" t="s">
        <v>775</v>
      </c>
      <c r="F10" s="202"/>
      <c r="G10" s="202"/>
      <c r="H10" s="202"/>
      <c r="I10" s="202"/>
      <c r="J10" s="202"/>
      <c r="K10" s="202"/>
      <c r="L10" s="202"/>
      <c r="M10" s="202"/>
      <c r="N10" s="202"/>
      <c r="O10" s="202"/>
      <c r="P10" s="202"/>
      <c r="Q10" s="139"/>
      <c r="R10" s="140"/>
    </row>
    <row r="11" spans="1:248" x14ac:dyDescent="0.25">
      <c r="A11" s="203"/>
      <c r="B11" s="203"/>
      <c r="C11" s="203"/>
      <c r="D11" s="204"/>
      <c r="E11" s="178" t="s">
        <v>736</v>
      </c>
      <c r="F11" s="178"/>
      <c r="G11" s="178" t="s">
        <v>737</v>
      </c>
      <c r="H11" s="178"/>
      <c r="I11" s="178" t="s">
        <v>738</v>
      </c>
      <c r="J11" s="178"/>
      <c r="K11" s="178" t="s">
        <v>739</v>
      </c>
      <c r="L11" s="178"/>
      <c r="M11" s="178" t="s">
        <v>740</v>
      </c>
      <c r="N11" s="178"/>
      <c r="O11" s="178" t="s">
        <v>741</v>
      </c>
      <c r="P11" s="178"/>
      <c r="Q11" s="139"/>
      <c r="R11" s="140"/>
    </row>
    <row r="12" spans="1:248" x14ac:dyDescent="0.25">
      <c r="A12" s="205"/>
      <c r="B12" s="205"/>
      <c r="C12" s="205"/>
      <c r="D12" s="206"/>
      <c r="E12" s="207" t="s">
        <v>729</v>
      </c>
      <c r="F12" s="207" t="s">
        <v>728</v>
      </c>
      <c r="G12" s="207" t="s">
        <v>729</v>
      </c>
      <c r="H12" s="207" t="s">
        <v>728</v>
      </c>
      <c r="I12" s="207" t="s">
        <v>729</v>
      </c>
      <c r="J12" s="207" t="s">
        <v>728</v>
      </c>
      <c r="K12" s="207" t="s">
        <v>729</v>
      </c>
      <c r="L12" s="207" t="s">
        <v>728</v>
      </c>
      <c r="M12" s="207" t="s">
        <v>729</v>
      </c>
      <c r="N12" s="207" t="s">
        <v>728</v>
      </c>
      <c r="O12" s="207" t="s">
        <v>729</v>
      </c>
      <c r="P12" s="207" t="s">
        <v>728</v>
      </c>
      <c r="Q12" s="139"/>
      <c r="R12" s="140"/>
    </row>
    <row r="13" spans="1:248" x14ac:dyDescent="0.25">
      <c r="A13" s="208" t="s">
        <v>10</v>
      </c>
      <c r="B13" s="209" t="s">
        <v>776</v>
      </c>
      <c r="C13" s="210"/>
      <c r="D13" s="210"/>
      <c r="E13" s="210"/>
      <c r="F13" s="211"/>
      <c r="G13" s="210"/>
      <c r="H13" s="211"/>
      <c r="I13" s="210"/>
      <c r="J13" s="211"/>
      <c r="K13" s="210"/>
      <c r="L13" s="211"/>
      <c r="M13" s="210"/>
      <c r="N13" s="211"/>
      <c r="O13" s="210"/>
      <c r="P13" s="212"/>
      <c r="Q13" s="139"/>
      <c r="R13" s="140"/>
    </row>
    <row r="14" spans="1:248" s="142" customFormat="1" ht="15" customHeight="1" x14ac:dyDescent="0.25">
      <c r="A14" s="213">
        <v>1</v>
      </c>
      <c r="B14" s="214" t="s">
        <v>42</v>
      </c>
      <c r="C14" s="214"/>
      <c r="D14" s="215">
        <f>'Planilha Orçada'!I15</f>
        <v>0</v>
      </c>
      <c r="E14" s="216"/>
      <c r="F14" s="216"/>
      <c r="G14" s="216"/>
      <c r="H14" s="216"/>
      <c r="I14" s="216"/>
      <c r="J14" s="216"/>
      <c r="K14" s="217"/>
      <c r="L14" s="217"/>
      <c r="M14" s="217"/>
      <c r="N14" s="217"/>
      <c r="O14" s="217"/>
      <c r="P14" s="218"/>
      <c r="Q14" s="139"/>
      <c r="R14" s="140"/>
    </row>
    <row r="15" spans="1:248" s="142" customFormat="1" x14ac:dyDescent="0.25">
      <c r="A15" s="219"/>
      <c r="B15" s="220"/>
      <c r="C15" s="220"/>
      <c r="D15" s="221"/>
      <c r="E15" s="222">
        <v>0.6</v>
      </c>
      <c r="F15" s="223">
        <f>E15*$D14</f>
        <v>0</v>
      </c>
      <c r="G15" s="222">
        <v>0.2</v>
      </c>
      <c r="H15" s="223">
        <f>G15*$D14</f>
        <v>0</v>
      </c>
      <c r="I15" s="222">
        <v>0.2</v>
      </c>
      <c r="J15" s="223">
        <f>I15*$D14</f>
        <v>0</v>
      </c>
      <c r="K15" s="224"/>
      <c r="L15" s="225"/>
      <c r="M15" s="224"/>
      <c r="N15" s="225"/>
      <c r="O15" s="224"/>
      <c r="P15" s="226"/>
      <c r="Q15" s="143"/>
      <c r="R15" s="144">
        <f>E15+G15+I15+K15+M15+O15</f>
        <v>1</v>
      </c>
    </row>
    <row r="16" spans="1:248" s="142" customFormat="1" ht="15" customHeight="1" x14ac:dyDescent="0.25">
      <c r="A16" s="219">
        <v>2</v>
      </c>
      <c r="B16" s="227" t="s">
        <v>642</v>
      </c>
      <c r="C16" s="227"/>
      <c r="D16" s="221">
        <f>'Planilha Orçada'!I21</f>
        <v>0</v>
      </c>
      <c r="E16" s="228"/>
      <c r="F16" s="228"/>
      <c r="G16" s="228"/>
      <c r="H16" s="228"/>
      <c r="I16" s="228"/>
      <c r="J16" s="228"/>
      <c r="K16" s="228"/>
      <c r="L16" s="228"/>
      <c r="M16" s="228"/>
      <c r="N16" s="228"/>
      <c r="O16" s="228"/>
      <c r="P16" s="229"/>
      <c r="Q16" s="143"/>
      <c r="R16" s="140"/>
    </row>
    <row r="17" spans="1:18" s="142" customFormat="1" x14ac:dyDescent="0.25">
      <c r="A17" s="219"/>
      <c r="B17" s="227"/>
      <c r="C17" s="227"/>
      <c r="D17" s="221"/>
      <c r="E17" s="222">
        <v>0.2</v>
      </c>
      <c r="F17" s="223">
        <f>E17*$D16</f>
        <v>0</v>
      </c>
      <c r="G17" s="222">
        <v>0.16</v>
      </c>
      <c r="H17" s="223">
        <f>G17*$D16</f>
        <v>0</v>
      </c>
      <c r="I17" s="222">
        <v>0.16</v>
      </c>
      <c r="J17" s="223">
        <f>I17*$D16</f>
        <v>0</v>
      </c>
      <c r="K17" s="222">
        <v>0.16</v>
      </c>
      <c r="L17" s="223">
        <f>K17*$D16</f>
        <v>0</v>
      </c>
      <c r="M17" s="222">
        <v>0.16</v>
      </c>
      <c r="N17" s="223">
        <f>M17*$D16</f>
        <v>0</v>
      </c>
      <c r="O17" s="222">
        <v>0.16</v>
      </c>
      <c r="P17" s="230">
        <f>O17*$D16</f>
        <v>0</v>
      </c>
      <c r="Q17" s="143"/>
      <c r="R17" s="144">
        <f t="shared" ref="R17" si="0">E17+G17+I17+K17+M17+O17</f>
        <v>1</v>
      </c>
    </row>
    <row r="18" spans="1:18" s="142" customFormat="1" ht="15" customHeight="1" x14ac:dyDescent="0.25">
      <c r="A18" s="219">
        <v>3</v>
      </c>
      <c r="B18" s="220" t="s">
        <v>429</v>
      </c>
      <c r="C18" s="220"/>
      <c r="D18" s="221">
        <f>'Planilha Orçada'!I26</f>
        <v>0</v>
      </c>
      <c r="E18" s="228"/>
      <c r="F18" s="228"/>
      <c r="G18" s="228"/>
      <c r="H18" s="228"/>
      <c r="I18" s="225"/>
      <c r="J18" s="225"/>
      <c r="K18" s="225"/>
      <c r="L18" s="225"/>
      <c r="M18" s="225"/>
      <c r="N18" s="225"/>
      <c r="O18" s="225"/>
      <c r="P18" s="226"/>
      <c r="Q18" s="143"/>
      <c r="R18" s="140"/>
    </row>
    <row r="19" spans="1:18" s="142" customFormat="1" x14ac:dyDescent="0.25">
      <c r="A19" s="219"/>
      <c r="B19" s="220"/>
      <c r="C19" s="220"/>
      <c r="D19" s="221"/>
      <c r="E19" s="222">
        <v>0.5</v>
      </c>
      <c r="F19" s="223">
        <f>E19*$D18</f>
        <v>0</v>
      </c>
      <c r="G19" s="222">
        <v>0.5</v>
      </c>
      <c r="H19" s="223">
        <f>G19*$D18</f>
        <v>0</v>
      </c>
      <c r="I19" s="224"/>
      <c r="J19" s="225"/>
      <c r="K19" s="224"/>
      <c r="L19" s="225"/>
      <c r="M19" s="224"/>
      <c r="N19" s="225"/>
      <c r="O19" s="224"/>
      <c r="P19" s="226"/>
      <c r="Q19" s="143"/>
      <c r="R19" s="144">
        <f t="shared" ref="R19" si="1">E19+G19+I19+K19+M19+O19</f>
        <v>1</v>
      </c>
    </row>
    <row r="20" spans="1:18" s="142" customFormat="1" x14ac:dyDescent="0.25">
      <c r="A20" s="219">
        <v>4</v>
      </c>
      <c r="B20" s="220" t="s">
        <v>109</v>
      </c>
      <c r="C20" s="220"/>
      <c r="D20" s="221">
        <f>'Planilha Orçada'!I49</f>
        <v>0</v>
      </c>
      <c r="E20" s="225"/>
      <c r="F20" s="225"/>
      <c r="G20" s="225"/>
      <c r="H20" s="225"/>
      <c r="I20" s="228"/>
      <c r="J20" s="228"/>
      <c r="K20" s="228"/>
      <c r="L20" s="228"/>
      <c r="M20" s="225"/>
      <c r="N20" s="225"/>
      <c r="O20" s="225"/>
      <c r="P20" s="226"/>
      <c r="Q20" s="143"/>
      <c r="R20" s="140"/>
    </row>
    <row r="21" spans="1:18" s="142" customFormat="1" x14ac:dyDescent="0.25">
      <c r="A21" s="219"/>
      <c r="B21" s="220"/>
      <c r="C21" s="220"/>
      <c r="D21" s="221"/>
      <c r="E21" s="224"/>
      <c r="F21" s="225"/>
      <c r="G21" s="224"/>
      <c r="H21" s="225"/>
      <c r="I21" s="222">
        <v>0.5</v>
      </c>
      <c r="J21" s="223">
        <f>I21*$D20</f>
        <v>0</v>
      </c>
      <c r="K21" s="222">
        <v>0.5</v>
      </c>
      <c r="L21" s="223">
        <f>K21*$D20</f>
        <v>0</v>
      </c>
      <c r="M21" s="224"/>
      <c r="N21" s="225"/>
      <c r="O21" s="224"/>
      <c r="P21" s="226"/>
      <c r="Q21" s="143"/>
      <c r="R21" s="144">
        <f t="shared" ref="R21" si="2">E21+G21+I21+K21+M21+O21</f>
        <v>1</v>
      </c>
    </row>
    <row r="22" spans="1:18" s="142" customFormat="1" ht="15" customHeight="1" x14ac:dyDescent="0.25">
      <c r="A22" s="219">
        <v>5</v>
      </c>
      <c r="B22" s="220" t="s">
        <v>110</v>
      </c>
      <c r="C22" s="220"/>
      <c r="D22" s="221">
        <f>'Planilha Orçada'!I52</f>
        <v>0</v>
      </c>
      <c r="E22" s="225"/>
      <c r="F22" s="225"/>
      <c r="G22" s="225"/>
      <c r="H22" s="225"/>
      <c r="I22" s="228"/>
      <c r="J22" s="228"/>
      <c r="K22" s="228"/>
      <c r="L22" s="228"/>
      <c r="M22" s="228"/>
      <c r="N22" s="228"/>
      <c r="O22" s="225"/>
      <c r="P22" s="226"/>
      <c r="Q22" s="143"/>
      <c r="R22" s="140"/>
    </row>
    <row r="23" spans="1:18" s="142" customFormat="1" x14ac:dyDescent="0.25">
      <c r="A23" s="219"/>
      <c r="B23" s="220"/>
      <c r="C23" s="220"/>
      <c r="D23" s="221"/>
      <c r="E23" s="224"/>
      <c r="F23" s="225"/>
      <c r="G23" s="224"/>
      <c r="H23" s="225"/>
      <c r="I23" s="222">
        <v>0.25</v>
      </c>
      <c r="J23" s="223">
        <f>I23*$D22</f>
        <v>0</v>
      </c>
      <c r="K23" s="222">
        <v>0.5</v>
      </c>
      <c r="L23" s="223">
        <f>K23*$D22</f>
        <v>0</v>
      </c>
      <c r="M23" s="222">
        <v>0.25</v>
      </c>
      <c r="N23" s="223">
        <f>M23*$D22</f>
        <v>0</v>
      </c>
      <c r="O23" s="224"/>
      <c r="P23" s="226"/>
      <c r="Q23" s="143"/>
      <c r="R23" s="144">
        <f t="shared" ref="R23" si="3">E23+G23+I23+K23+M23+O23</f>
        <v>1</v>
      </c>
    </row>
    <row r="24" spans="1:18" s="142" customFormat="1" x14ac:dyDescent="0.25">
      <c r="A24" s="219">
        <v>6</v>
      </c>
      <c r="B24" s="220" t="s">
        <v>113</v>
      </c>
      <c r="C24" s="220"/>
      <c r="D24" s="221">
        <f>'Planilha Orçada'!I65</f>
        <v>0</v>
      </c>
      <c r="E24" s="225"/>
      <c r="F24" s="225"/>
      <c r="G24" s="225"/>
      <c r="H24" s="225"/>
      <c r="I24" s="228"/>
      <c r="J24" s="228"/>
      <c r="K24" s="228"/>
      <c r="L24" s="228"/>
      <c r="M24" s="228"/>
      <c r="N24" s="228"/>
      <c r="O24" s="225"/>
      <c r="P24" s="226"/>
      <c r="Q24" s="143"/>
      <c r="R24" s="140"/>
    </row>
    <row r="25" spans="1:18" s="142" customFormat="1" x14ac:dyDescent="0.25">
      <c r="A25" s="219"/>
      <c r="B25" s="220"/>
      <c r="C25" s="220"/>
      <c r="D25" s="221"/>
      <c r="E25" s="224"/>
      <c r="F25" s="225"/>
      <c r="G25" s="224"/>
      <c r="H25" s="225"/>
      <c r="I25" s="222">
        <v>0.25</v>
      </c>
      <c r="J25" s="223">
        <f>I25*$D24</f>
        <v>0</v>
      </c>
      <c r="K25" s="222">
        <v>0.5</v>
      </c>
      <c r="L25" s="223">
        <f>K25*$D24</f>
        <v>0</v>
      </c>
      <c r="M25" s="222">
        <v>0.25</v>
      </c>
      <c r="N25" s="223">
        <f>M25*$D24</f>
        <v>0</v>
      </c>
      <c r="O25" s="224"/>
      <c r="P25" s="226"/>
      <c r="Q25" s="143"/>
      <c r="R25" s="144">
        <f t="shared" ref="R25" si="4">E25+G25+I25+K25+M25+O25</f>
        <v>1</v>
      </c>
    </row>
    <row r="26" spans="1:18" s="142" customFormat="1" ht="15" customHeight="1" x14ac:dyDescent="0.25">
      <c r="A26" s="219">
        <v>7</v>
      </c>
      <c r="B26" s="220" t="s">
        <v>115</v>
      </c>
      <c r="C26" s="220"/>
      <c r="D26" s="221">
        <f>'Planilha Orçada'!I74</f>
        <v>0</v>
      </c>
      <c r="E26" s="225"/>
      <c r="F26" s="225"/>
      <c r="G26" s="225"/>
      <c r="H26" s="225"/>
      <c r="I26" s="225"/>
      <c r="J26" s="225"/>
      <c r="K26" s="225"/>
      <c r="L26" s="225"/>
      <c r="M26" s="225"/>
      <c r="N26" s="225"/>
      <c r="O26" s="228"/>
      <c r="P26" s="229"/>
      <c r="Q26" s="143"/>
      <c r="R26" s="140"/>
    </row>
    <row r="27" spans="1:18" s="142" customFormat="1" x14ac:dyDescent="0.25">
      <c r="A27" s="219"/>
      <c r="B27" s="220"/>
      <c r="C27" s="220"/>
      <c r="D27" s="221"/>
      <c r="E27" s="224"/>
      <c r="F27" s="225"/>
      <c r="G27" s="224"/>
      <c r="H27" s="225"/>
      <c r="I27" s="224"/>
      <c r="J27" s="225"/>
      <c r="K27" s="224"/>
      <c r="L27" s="225"/>
      <c r="M27" s="224"/>
      <c r="N27" s="225"/>
      <c r="O27" s="222">
        <v>1</v>
      </c>
      <c r="P27" s="230">
        <f>O27*$D26</f>
        <v>0</v>
      </c>
      <c r="Q27" s="143"/>
      <c r="R27" s="144">
        <f t="shared" ref="R27" si="5">E27+G27+I27+K27+M27+O27</f>
        <v>1</v>
      </c>
    </row>
    <row r="28" spans="1:18" s="142" customFormat="1" x14ac:dyDescent="0.25">
      <c r="A28" s="219">
        <v>8</v>
      </c>
      <c r="B28" s="220" t="s">
        <v>116</v>
      </c>
      <c r="C28" s="220"/>
      <c r="D28" s="221">
        <f>'Planilha Orçada'!I76</f>
        <v>0</v>
      </c>
      <c r="E28" s="225"/>
      <c r="F28" s="225"/>
      <c r="G28" s="225"/>
      <c r="H28" s="225"/>
      <c r="I28" s="228"/>
      <c r="J28" s="228"/>
      <c r="K28" s="228"/>
      <c r="L28" s="228"/>
      <c r="M28" s="225"/>
      <c r="N28" s="225"/>
      <c r="O28" s="225"/>
      <c r="P28" s="226"/>
      <c r="Q28" s="143"/>
      <c r="R28" s="140"/>
    </row>
    <row r="29" spans="1:18" s="142" customFormat="1" x14ac:dyDescent="0.25">
      <c r="A29" s="219"/>
      <c r="B29" s="220"/>
      <c r="C29" s="220"/>
      <c r="D29" s="221"/>
      <c r="E29" s="224"/>
      <c r="F29" s="225"/>
      <c r="G29" s="224"/>
      <c r="H29" s="225"/>
      <c r="I29" s="222">
        <v>0.5</v>
      </c>
      <c r="J29" s="223">
        <f>I29*$D28</f>
        <v>0</v>
      </c>
      <c r="K29" s="222">
        <v>0.5</v>
      </c>
      <c r="L29" s="223">
        <f>K29*$D28</f>
        <v>0</v>
      </c>
      <c r="M29" s="224"/>
      <c r="N29" s="225"/>
      <c r="O29" s="224"/>
      <c r="P29" s="226"/>
      <c r="Q29" s="143"/>
      <c r="R29" s="144">
        <f t="shared" ref="R29" si="6">E29+G29+I29+K29+M29+O29</f>
        <v>1</v>
      </c>
    </row>
    <row r="30" spans="1:18" s="142" customFormat="1" ht="15" customHeight="1" x14ac:dyDescent="0.25">
      <c r="A30" s="219">
        <v>9</v>
      </c>
      <c r="B30" s="220" t="s">
        <v>117</v>
      </c>
      <c r="C30" s="220"/>
      <c r="D30" s="221">
        <f>'Planilha Orçada'!I80</f>
        <v>0</v>
      </c>
      <c r="E30" s="225"/>
      <c r="F30" s="225"/>
      <c r="G30" s="225"/>
      <c r="H30" s="225"/>
      <c r="I30" s="228"/>
      <c r="J30" s="228"/>
      <c r="K30" s="225"/>
      <c r="L30" s="225"/>
      <c r="M30" s="225"/>
      <c r="N30" s="225"/>
      <c r="O30" s="225"/>
      <c r="P30" s="226"/>
      <c r="Q30" s="143"/>
      <c r="R30" s="140"/>
    </row>
    <row r="31" spans="1:18" s="142" customFormat="1" x14ac:dyDescent="0.25">
      <c r="A31" s="219"/>
      <c r="B31" s="220"/>
      <c r="C31" s="220"/>
      <c r="D31" s="221"/>
      <c r="E31" s="224"/>
      <c r="F31" s="225"/>
      <c r="G31" s="224"/>
      <c r="H31" s="225"/>
      <c r="I31" s="222">
        <v>1</v>
      </c>
      <c r="J31" s="223">
        <f>I31*$D30</f>
        <v>0</v>
      </c>
      <c r="K31" s="224"/>
      <c r="L31" s="225"/>
      <c r="M31" s="224"/>
      <c r="N31" s="225"/>
      <c r="O31" s="224"/>
      <c r="P31" s="226"/>
      <c r="Q31" s="143"/>
      <c r="R31" s="144">
        <f t="shared" ref="R31" si="7">E31+G31+I31+K31+M31+O31</f>
        <v>1</v>
      </c>
    </row>
    <row r="32" spans="1:18" s="142" customFormat="1" ht="15" customHeight="1" x14ac:dyDescent="0.25">
      <c r="A32" s="219">
        <v>10</v>
      </c>
      <c r="B32" s="220" t="s">
        <v>119</v>
      </c>
      <c r="C32" s="220"/>
      <c r="D32" s="221">
        <f>'Planilha Orçada'!I83</f>
        <v>0</v>
      </c>
      <c r="E32" s="225"/>
      <c r="F32" s="225"/>
      <c r="G32" s="225"/>
      <c r="H32" s="225"/>
      <c r="I32" s="225"/>
      <c r="J32" s="225"/>
      <c r="K32" s="228"/>
      <c r="L32" s="228"/>
      <c r="M32" s="228"/>
      <c r="N32" s="228"/>
      <c r="O32" s="225"/>
      <c r="P32" s="226"/>
      <c r="Q32" s="143"/>
      <c r="R32" s="140"/>
    </row>
    <row r="33" spans="1:18" s="142" customFormat="1" x14ac:dyDescent="0.25">
      <c r="A33" s="219"/>
      <c r="B33" s="220"/>
      <c r="C33" s="220"/>
      <c r="D33" s="221"/>
      <c r="E33" s="224"/>
      <c r="F33" s="225"/>
      <c r="G33" s="224"/>
      <c r="H33" s="225"/>
      <c r="I33" s="224"/>
      <c r="J33" s="225"/>
      <c r="K33" s="222">
        <v>0.5</v>
      </c>
      <c r="L33" s="223">
        <f>K33*$D32</f>
        <v>0</v>
      </c>
      <c r="M33" s="222">
        <v>0.5</v>
      </c>
      <c r="N33" s="223">
        <f>M33*$D32</f>
        <v>0</v>
      </c>
      <c r="O33" s="224"/>
      <c r="P33" s="226"/>
      <c r="Q33" s="143"/>
      <c r="R33" s="144">
        <f t="shared" ref="R33" si="8">E33+G33+I33+K33+M33+O33</f>
        <v>1</v>
      </c>
    </row>
    <row r="34" spans="1:18" s="142" customFormat="1" ht="15" customHeight="1" x14ac:dyDescent="0.25">
      <c r="A34" s="219">
        <v>11</v>
      </c>
      <c r="B34" s="220" t="s">
        <v>122</v>
      </c>
      <c r="C34" s="220"/>
      <c r="D34" s="221">
        <f>'Planilha Orçada'!I91</f>
        <v>0</v>
      </c>
      <c r="E34" s="225"/>
      <c r="F34" s="225"/>
      <c r="G34" s="225"/>
      <c r="H34" s="225"/>
      <c r="I34" s="225"/>
      <c r="J34" s="225"/>
      <c r="K34" s="228"/>
      <c r="L34" s="228"/>
      <c r="M34" s="228"/>
      <c r="N34" s="228"/>
      <c r="O34" s="228"/>
      <c r="P34" s="229"/>
      <c r="Q34" s="143"/>
      <c r="R34" s="140"/>
    </row>
    <row r="35" spans="1:18" s="142" customFormat="1" x14ac:dyDescent="0.25">
      <c r="A35" s="219"/>
      <c r="B35" s="220"/>
      <c r="C35" s="220"/>
      <c r="D35" s="221"/>
      <c r="E35" s="224"/>
      <c r="F35" s="225"/>
      <c r="G35" s="224"/>
      <c r="H35" s="225"/>
      <c r="I35" s="224"/>
      <c r="J35" s="225"/>
      <c r="K35" s="222">
        <v>0.25</v>
      </c>
      <c r="L35" s="223">
        <f>K35*$D34</f>
        <v>0</v>
      </c>
      <c r="M35" s="222">
        <v>0.25</v>
      </c>
      <c r="N35" s="223">
        <f>M35*$D34</f>
        <v>0</v>
      </c>
      <c r="O35" s="222">
        <v>0.5</v>
      </c>
      <c r="P35" s="230">
        <f>O35*$D34</f>
        <v>0</v>
      </c>
      <c r="Q35" s="143"/>
      <c r="R35" s="144">
        <f t="shared" ref="R35" si="9">E35+G35+I35+K35+M35+O35</f>
        <v>1</v>
      </c>
    </row>
    <row r="36" spans="1:18" s="142" customFormat="1" ht="15" customHeight="1" x14ac:dyDescent="0.25">
      <c r="A36" s="219">
        <v>12</v>
      </c>
      <c r="B36" s="220" t="s">
        <v>130</v>
      </c>
      <c r="C36" s="220"/>
      <c r="D36" s="221">
        <f>'Planilha Orçada'!I106</f>
        <v>0</v>
      </c>
      <c r="E36" s="225"/>
      <c r="F36" s="225"/>
      <c r="G36" s="225"/>
      <c r="H36" s="225"/>
      <c r="I36" s="225"/>
      <c r="J36" s="225"/>
      <c r="K36" s="225"/>
      <c r="L36" s="225"/>
      <c r="M36" s="228"/>
      <c r="N36" s="228"/>
      <c r="O36" s="228"/>
      <c r="P36" s="229"/>
      <c r="Q36" s="143"/>
      <c r="R36" s="140"/>
    </row>
    <row r="37" spans="1:18" s="142" customFormat="1" x14ac:dyDescent="0.25">
      <c r="A37" s="219"/>
      <c r="B37" s="220"/>
      <c r="C37" s="220"/>
      <c r="D37" s="221"/>
      <c r="E37" s="224"/>
      <c r="F37" s="225"/>
      <c r="G37" s="224"/>
      <c r="H37" s="225"/>
      <c r="I37" s="224"/>
      <c r="J37" s="225"/>
      <c r="K37" s="224"/>
      <c r="L37" s="225"/>
      <c r="M37" s="222">
        <v>0.5</v>
      </c>
      <c r="N37" s="223">
        <f>M37*$D36</f>
        <v>0</v>
      </c>
      <c r="O37" s="222">
        <v>0.5</v>
      </c>
      <c r="P37" s="230">
        <f>O37*$D36</f>
        <v>0</v>
      </c>
      <c r="Q37" s="143"/>
      <c r="R37" s="144">
        <f t="shared" ref="R37" si="10">E37+G37+I37+K37+M37+O37</f>
        <v>1</v>
      </c>
    </row>
    <row r="38" spans="1:18" s="142" customFormat="1" x14ac:dyDescent="0.25">
      <c r="A38" s="219">
        <v>13</v>
      </c>
      <c r="B38" s="220" t="s">
        <v>31</v>
      </c>
      <c r="C38" s="220"/>
      <c r="D38" s="221">
        <f>'Planilha Orçada'!I110</f>
        <v>0</v>
      </c>
      <c r="E38" s="225"/>
      <c r="F38" s="225"/>
      <c r="G38" s="225"/>
      <c r="H38" s="225"/>
      <c r="I38" s="225"/>
      <c r="J38" s="225"/>
      <c r="K38" s="225"/>
      <c r="L38" s="225"/>
      <c r="M38" s="228"/>
      <c r="N38" s="228"/>
      <c r="O38" s="228"/>
      <c r="P38" s="229"/>
      <c r="Q38" s="143"/>
      <c r="R38" s="140"/>
    </row>
    <row r="39" spans="1:18" s="142" customFormat="1" x14ac:dyDescent="0.25">
      <c r="A39" s="219"/>
      <c r="B39" s="220"/>
      <c r="C39" s="220"/>
      <c r="D39" s="221"/>
      <c r="E39" s="224"/>
      <c r="F39" s="225"/>
      <c r="G39" s="224"/>
      <c r="H39" s="225"/>
      <c r="I39" s="224"/>
      <c r="J39" s="225"/>
      <c r="K39" s="224"/>
      <c r="L39" s="225"/>
      <c r="M39" s="222">
        <v>0.2</v>
      </c>
      <c r="N39" s="223">
        <f>M39*$D38</f>
        <v>0</v>
      </c>
      <c r="O39" s="222">
        <v>0.8</v>
      </c>
      <c r="P39" s="230">
        <f>O39*$D38</f>
        <v>0</v>
      </c>
      <c r="Q39" s="143"/>
      <c r="R39" s="144">
        <f t="shared" ref="R39" si="11">E39+G39+I39+K39+M39+O39</f>
        <v>1</v>
      </c>
    </row>
    <row r="40" spans="1:18" s="142" customFormat="1" ht="15" customHeight="1" x14ac:dyDescent="0.25">
      <c r="A40" s="219">
        <v>14</v>
      </c>
      <c r="B40" s="220" t="s">
        <v>139</v>
      </c>
      <c r="C40" s="220"/>
      <c r="D40" s="221">
        <f>'Planilha Orçada'!I117</f>
        <v>0</v>
      </c>
      <c r="E40" s="225"/>
      <c r="F40" s="225"/>
      <c r="G40" s="228"/>
      <c r="H40" s="228"/>
      <c r="I40" s="228"/>
      <c r="J40" s="228"/>
      <c r="K40" s="225"/>
      <c r="L40" s="225"/>
      <c r="M40" s="225"/>
      <c r="N40" s="225"/>
      <c r="O40" s="225"/>
      <c r="P40" s="226"/>
      <c r="Q40" s="143"/>
      <c r="R40" s="140"/>
    </row>
    <row r="41" spans="1:18" s="142" customFormat="1" x14ac:dyDescent="0.25">
      <c r="A41" s="219"/>
      <c r="B41" s="220"/>
      <c r="C41" s="220"/>
      <c r="D41" s="221"/>
      <c r="E41" s="224"/>
      <c r="F41" s="225"/>
      <c r="G41" s="222">
        <v>0.8</v>
      </c>
      <c r="H41" s="223">
        <f>G41*$D40</f>
        <v>0</v>
      </c>
      <c r="I41" s="222">
        <v>0.2</v>
      </c>
      <c r="J41" s="223">
        <f>I41*$D40</f>
        <v>0</v>
      </c>
      <c r="K41" s="224"/>
      <c r="L41" s="225"/>
      <c r="M41" s="224"/>
      <c r="N41" s="225"/>
      <c r="O41" s="224"/>
      <c r="P41" s="226"/>
      <c r="Q41" s="143"/>
      <c r="R41" s="144">
        <f t="shared" ref="R41" si="12">E41+G41+I41+K41+M41+O41</f>
        <v>1</v>
      </c>
    </row>
    <row r="42" spans="1:18" s="142" customFormat="1" ht="15" customHeight="1" x14ac:dyDescent="0.25">
      <c r="A42" s="219">
        <v>15</v>
      </c>
      <c r="B42" s="220" t="s">
        <v>143</v>
      </c>
      <c r="C42" s="220"/>
      <c r="D42" s="221">
        <f>'Planilha Orçada'!I120</f>
        <v>0</v>
      </c>
      <c r="E42" s="228"/>
      <c r="F42" s="228"/>
      <c r="G42" s="228"/>
      <c r="H42" s="228"/>
      <c r="I42" s="225"/>
      <c r="J42" s="225"/>
      <c r="K42" s="225"/>
      <c r="L42" s="225"/>
      <c r="M42" s="225"/>
      <c r="N42" s="225"/>
      <c r="O42" s="225"/>
      <c r="P42" s="226"/>
      <c r="Q42" s="143"/>
      <c r="R42" s="140"/>
    </row>
    <row r="43" spans="1:18" s="142" customFormat="1" x14ac:dyDescent="0.25">
      <c r="A43" s="219"/>
      <c r="B43" s="220"/>
      <c r="C43" s="220"/>
      <c r="D43" s="221"/>
      <c r="E43" s="222">
        <v>0.5</v>
      </c>
      <c r="F43" s="223">
        <f>E43*$D42</f>
        <v>0</v>
      </c>
      <c r="G43" s="222">
        <v>0.5</v>
      </c>
      <c r="H43" s="223">
        <f>G43*$D42</f>
        <v>0</v>
      </c>
      <c r="I43" s="224"/>
      <c r="J43" s="225"/>
      <c r="K43" s="224"/>
      <c r="L43" s="225"/>
      <c r="M43" s="224"/>
      <c r="N43" s="225"/>
      <c r="O43" s="224"/>
      <c r="P43" s="226"/>
      <c r="Q43" s="143"/>
      <c r="R43" s="144">
        <f t="shared" ref="R43" si="13">E43+G43+I43+K43+M43+O43</f>
        <v>1</v>
      </c>
    </row>
    <row r="44" spans="1:18" s="142" customFormat="1" x14ac:dyDescent="0.25">
      <c r="A44" s="219">
        <v>16</v>
      </c>
      <c r="B44" s="220" t="s">
        <v>32</v>
      </c>
      <c r="C44" s="220"/>
      <c r="D44" s="221">
        <f>'Planilha Orçada'!I122</f>
        <v>0</v>
      </c>
      <c r="E44" s="228"/>
      <c r="F44" s="228"/>
      <c r="G44" s="225"/>
      <c r="H44" s="225"/>
      <c r="I44" s="225"/>
      <c r="J44" s="225"/>
      <c r="K44" s="225"/>
      <c r="L44" s="225"/>
      <c r="M44" s="225"/>
      <c r="N44" s="225"/>
      <c r="O44" s="228"/>
      <c r="P44" s="229"/>
      <c r="Q44" s="143"/>
      <c r="R44" s="140"/>
    </row>
    <row r="45" spans="1:18" s="142" customFormat="1" x14ac:dyDescent="0.25">
      <c r="A45" s="219"/>
      <c r="B45" s="220"/>
      <c r="C45" s="220"/>
      <c r="D45" s="221"/>
      <c r="E45" s="222">
        <v>0.5</v>
      </c>
      <c r="F45" s="223">
        <f>E45*$D44</f>
        <v>0</v>
      </c>
      <c r="G45" s="224"/>
      <c r="H45" s="225"/>
      <c r="I45" s="224"/>
      <c r="J45" s="225"/>
      <c r="K45" s="224"/>
      <c r="L45" s="225"/>
      <c r="M45" s="224"/>
      <c r="N45" s="225"/>
      <c r="O45" s="222">
        <v>0.5</v>
      </c>
      <c r="P45" s="230">
        <f>O45*$D44</f>
        <v>0</v>
      </c>
      <c r="Q45" s="143"/>
      <c r="R45" s="144">
        <f t="shared" ref="R45" si="14">E45+G45+I45+K45+M45+O45</f>
        <v>1</v>
      </c>
    </row>
    <row r="46" spans="1:18" s="142" customFormat="1" ht="15" customHeight="1" x14ac:dyDescent="0.25">
      <c r="A46" s="219">
        <v>17</v>
      </c>
      <c r="B46" s="220" t="s">
        <v>147</v>
      </c>
      <c r="C46" s="220"/>
      <c r="D46" s="221">
        <f>'Planilha Orçada'!I127</f>
        <v>0</v>
      </c>
      <c r="E46" s="225"/>
      <c r="F46" s="225"/>
      <c r="G46" s="225"/>
      <c r="H46" s="225"/>
      <c r="I46" s="225"/>
      <c r="J46" s="225"/>
      <c r="K46" s="225"/>
      <c r="L46" s="225"/>
      <c r="M46" s="225"/>
      <c r="N46" s="225"/>
      <c r="O46" s="228"/>
      <c r="P46" s="229"/>
      <c r="Q46" s="143"/>
      <c r="R46" s="140"/>
    </row>
    <row r="47" spans="1:18" s="142" customFormat="1" x14ac:dyDescent="0.25">
      <c r="A47" s="219"/>
      <c r="B47" s="220"/>
      <c r="C47" s="220"/>
      <c r="D47" s="221"/>
      <c r="E47" s="224"/>
      <c r="F47" s="225"/>
      <c r="G47" s="224"/>
      <c r="H47" s="225"/>
      <c r="I47" s="224"/>
      <c r="J47" s="225"/>
      <c r="K47" s="224"/>
      <c r="L47" s="225"/>
      <c r="M47" s="224"/>
      <c r="N47" s="225"/>
      <c r="O47" s="222">
        <v>1</v>
      </c>
      <c r="P47" s="230">
        <f>O47*$D46</f>
        <v>0</v>
      </c>
      <c r="Q47" s="143"/>
      <c r="R47" s="144">
        <f t="shared" ref="R47" si="15">E47+G47+I47+K47+M47+O47</f>
        <v>1</v>
      </c>
    </row>
    <row r="48" spans="1:18" s="142" customFormat="1" x14ac:dyDescent="0.25">
      <c r="A48" s="208" t="s">
        <v>45</v>
      </c>
      <c r="B48" s="209" t="s">
        <v>152</v>
      </c>
      <c r="C48" s="210"/>
      <c r="D48" s="210"/>
      <c r="E48" s="210"/>
      <c r="F48" s="211"/>
      <c r="G48" s="210"/>
      <c r="H48" s="211"/>
      <c r="I48" s="210"/>
      <c r="J48" s="211"/>
      <c r="K48" s="210"/>
      <c r="L48" s="211"/>
      <c r="M48" s="210"/>
      <c r="N48" s="211"/>
      <c r="O48" s="210"/>
      <c r="P48" s="212"/>
      <c r="Q48" s="139"/>
      <c r="R48" s="140"/>
    </row>
    <row r="49" spans="1:18" s="142" customFormat="1" x14ac:dyDescent="0.25">
      <c r="A49" s="219">
        <v>1</v>
      </c>
      <c r="B49" s="220" t="s">
        <v>153</v>
      </c>
      <c r="C49" s="220"/>
      <c r="D49" s="221">
        <f>'Planilha Orçada'!I149</f>
        <v>0</v>
      </c>
      <c r="E49" s="225"/>
      <c r="F49" s="225"/>
      <c r="G49" s="228"/>
      <c r="H49" s="228"/>
      <c r="I49" s="228"/>
      <c r="J49" s="228"/>
      <c r="K49" s="228"/>
      <c r="L49" s="228"/>
      <c r="M49" s="228"/>
      <c r="N49" s="228"/>
      <c r="O49" s="228"/>
      <c r="P49" s="229"/>
      <c r="Q49" s="139"/>
      <c r="R49" s="140"/>
    </row>
    <row r="50" spans="1:18" s="142" customFormat="1" x14ac:dyDescent="0.25">
      <c r="A50" s="219"/>
      <c r="B50" s="220"/>
      <c r="C50" s="220"/>
      <c r="D50" s="221"/>
      <c r="E50" s="224"/>
      <c r="F50" s="225"/>
      <c r="G50" s="222">
        <v>0</v>
      </c>
      <c r="H50" s="223">
        <f>G50*$D49</f>
        <v>0</v>
      </c>
      <c r="I50" s="222">
        <v>0.2</v>
      </c>
      <c r="J50" s="223">
        <f>I50*$D49</f>
        <v>0</v>
      </c>
      <c r="K50" s="222">
        <v>0.3</v>
      </c>
      <c r="L50" s="223">
        <f>K50*$D49</f>
        <v>0</v>
      </c>
      <c r="M50" s="222">
        <v>0.5</v>
      </c>
      <c r="N50" s="223">
        <f>M50*$D49</f>
        <v>0</v>
      </c>
      <c r="O50" s="222">
        <v>0</v>
      </c>
      <c r="P50" s="230">
        <f>O50*$D49</f>
        <v>0</v>
      </c>
      <c r="Q50" s="143"/>
      <c r="R50" s="144">
        <f t="shared" ref="R50" si="16">E50+G50+I50+K50+M50+O50</f>
        <v>1</v>
      </c>
    </row>
    <row r="51" spans="1:18" s="142" customFormat="1" x14ac:dyDescent="0.25">
      <c r="A51" s="219">
        <v>2</v>
      </c>
      <c r="B51" s="220" t="s">
        <v>154</v>
      </c>
      <c r="C51" s="220"/>
      <c r="D51" s="221">
        <f>'Planilha Orçada'!I161</f>
        <v>0</v>
      </c>
      <c r="E51" s="225"/>
      <c r="F51" s="225"/>
      <c r="G51" s="228"/>
      <c r="H51" s="228"/>
      <c r="I51" s="228"/>
      <c r="J51" s="228"/>
      <c r="K51" s="228"/>
      <c r="L51" s="228"/>
      <c r="M51" s="228"/>
      <c r="N51" s="228"/>
      <c r="O51" s="228"/>
      <c r="P51" s="229"/>
      <c r="Q51" s="143"/>
      <c r="R51" s="140"/>
    </row>
    <row r="52" spans="1:18" s="142" customFormat="1" x14ac:dyDescent="0.25">
      <c r="A52" s="219"/>
      <c r="B52" s="220"/>
      <c r="C52" s="220"/>
      <c r="D52" s="221"/>
      <c r="E52" s="224"/>
      <c r="F52" s="225"/>
      <c r="G52" s="222">
        <v>0</v>
      </c>
      <c r="H52" s="223">
        <f>G52*$D51</f>
        <v>0</v>
      </c>
      <c r="I52" s="222">
        <v>0.3</v>
      </c>
      <c r="J52" s="223">
        <f>I52*$D51</f>
        <v>0</v>
      </c>
      <c r="K52" s="222">
        <v>0.5</v>
      </c>
      <c r="L52" s="223">
        <f>K52*$D51</f>
        <v>0</v>
      </c>
      <c r="M52" s="222">
        <v>0.2</v>
      </c>
      <c r="N52" s="223">
        <f>M52*$D51</f>
        <v>0</v>
      </c>
      <c r="O52" s="222">
        <v>0</v>
      </c>
      <c r="P52" s="230">
        <f>O52*$D51</f>
        <v>0</v>
      </c>
      <c r="Q52" s="143"/>
      <c r="R52" s="144">
        <f t="shared" ref="R52" si="17">E52+G52+I52+K52+M52+O52</f>
        <v>1</v>
      </c>
    </row>
    <row r="53" spans="1:18" s="142" customFormat="1" x14ac:dyDescent="0.25">
      <c r="A53" s="219">
        <v>3</v>
      </c>
      <c r="B53" s="220" t="s">
        <v>155</v>
      </c>
      <c r="C53" s="220"/>
      <c r="D53" s="221">
        <f>'Planilha Orçada'!I164</f>
        <v>0</v>
      </c>
      <c r="E53" s="225"/>
      <c r="F53" s="225"/>
      <c r="G53" s="228"/>
      <c r="H53" s="228"/>
      <c r="I53" s="228"/>
      <c r="J53" s="228"/>
      <c r="K53" s="228"/>
      <c r="L53" s="228"/>
      <c r="M53" s="228"/>
      <c r="N53" s="228"/>
      <c r="O53" s="228"/>
      <c r="P53" s="229"/>
      <c r="Q53" s="143"/>
      <c r="R53" s="140"/>
    </row>
    <row r="54" spans="1:18" s="142" customFormat="1" x14ac:dyDescent="0.25">
      <c r="A54" s="219"/>
      <c r="B54" s="220"/>
      <c r="C54" s="220"/>
      <c r="D54" s="221"/>
      <c r="E54" s="224"/>
      <c r="F54" s="225"/>
      <c r="G54" s="222">
        <v>0</v>
      </c>
      <c r="H54" s="223">
        <f>G54*$D53</f>
        <v>0</v>
      </c>
      <c r="I54" s="222">
        <v>0</v>
      </c>
      <c r="J54" s="223">
        <f>I54*$D53</f>
        <v>0</v>
      </c>
      <c r="K54" s="222">
        <v>0</v>
      </c>
      <c r="L54" s="223">
        <f>K54*$D53</f>
        <v>0</v>
      </c>
      <c r="M54" s="222">
        <v>0</v>
      </c>
      <c r="N54" s="223">
        <f>M54*$D53</f>
        <v>0</v>
      </c>
      <c r="O54" s="222">
        <v>1</v>
      </c>
      <c r="P54" s="230">
        <f>O54*$D53</f>
        <v>0</v>
      </c>
      <c r="Q54" s="143"/>
      <c r="R54" s="144">
        <f t="shared" ref="R54" si="18">E54+G54+I54+K54+M54+O54</f>
        <v>1</v>
      </c>
    </row>
    <row r="55" spans="1:18" s="142" customFormat="1" x14ac:dyDescent="0.25">
      <c r="A55" s="208" t="s">
        <v>165</v>
      </c>
      <c r="B55" s="209" t="s">
        <v>155</v>
      </c>
      <c r="C55" s="210"/>
      <c r="D55" s="210"/>
      <c r="E55" s="210"/>
      <c r="F55" s="211"/>
      <c r="G55" s="210"/>
      <c r="H55" s="211"/>
      <c r="I55" s="210"/>
      <c r="J55" s="211"/>
      <c r="K55" s="210"/>
      <c r="L55" s="211"/>
      <c r="M55" s="210"/>
      <c r="N55" s="211"/>
      <c r="O55" s="210"/>
      <c r="P55" s="212"/>
      <c r="Q55" s="139"/>
      <c r="R55" s="140"/>
    </row>
    <row r="56" spans="1:18" s="142" customFormat="1" x14ac:dyDescent="0.25">
      <c r="A56" s="219">
        <v>1</v>
      </c>
      <c r="B56" s="220" t="s">
        <v>166</v>
      </c>
      <c r="C56" s="220"/>
      <c r="D56" s="221">
        <f>'Planilha Orçada'!I175</f>
        <v>0</v>
      </c>
      <c r="E56" s="225"/>
      <c r="F56" s="225"/>
      <c r="G56" s="228"/>
      <c r="H56" s="228"/>
      <c r="I56" s="228"/>
      <c r="J56" s="228"/>
      <c r="K56" s="228"/>
      <c r="L56" s="228"/>
      <c r="M56" s="228"/>
      <c r="N56" s="228"/>
      <c r="O56" s="228"/>
      <c r="P56" s="229"/>
      <c r="Q56" s="139"/>
      <c r="R56" s="140"/>
    </row>
    <row r="57" spans="1:18" s="142" customFormat="1" x14ac:dyDescent="0.25">
      <c r="A57" s="219"/>
      <c r="B57" s="220"/>
      <c r="C57" s="220"/>
      <c r="D57" s="221"/>
      <c r="E57" s="224"/>
      <c r="F57" s="225"/>
      <c r="G57" s="222">
        <v>0</v>
      </c>
      <c r="H57" s="223">
        <f>G57*$D56</f>
        <v>0</v>
      </c>
      <c r="I57" s="222">
        <v>0.5</v>
      </c>
      <c r="J57" s="223">
        <f>I57*$D56</f>
        <v>0</v>
      </c>
      <c r="K57" s="222">
        <v>0</v>
      </c>
      <c r="L57" s="223">
        <f>K57*$D56</f>
        <v>0</v>
      </c>
      <c r="M57" s="222">
        <v>0</v>
      </c>
      <c r="N57" s="223">
        <f>M57*$D56</f>
        <v>0</v>
      </c>
      <c r="O57" s="222">
        <v>0.5</v>
      </c>
      <c r="P57" s="230">
        <f>O57*$D56</f>
        <v>0</v>
      </c>
      <c r="Q57" s="143"/>
      <c r="R57" s="144">
        <f t="shared" ref="R57" si="19">E57+G57+I57+K57+M57+O57</f>
        <v>1</v>
      </c>
    </row>
    <row r="58" spans="1:18" s="142" customFormat="1" x14ac:dyDescent="0.25">
      <c r="A58" s="219">
        <v>2</v>
      </c>
      <c r="B58" s="220" t="s">
        <v>167</v>
      </c>
      <c r="C58" s="220"/>
      <c r="D58" s="221">
        <f>'Planilha Orçada'!I179</f>
        <v>0</v>
      </c>
      <c r="E58" s="225"/>
      <c r="F58" s="225"/>
      <c r="G58" s="228"/>
      <c r="H58" s="228"/>
      <c r="I58" s="228"/>
      <c r="J58" s="228"/>
      <c r="K58" s="228"/>
      <c r="L58" s="228"/>
      <c r="M58" s="228"/>
      <c r="N58" s="228"/>
      <c r="O58" s="228"/>
      <c r="P58" s="229"/>
      <c r="Q58" s="143"/>
      <c r="R58" s="140"/>
    </row>
    <row r="59" spans="1:18" s="142" customFormat="1" x14ac:dyDescent="0.25">
      <c r="A59" s="219"/>
      <c r="B59" s="220"/>
      <c r="C59" s="220"/>
      <c r="D59" s="221"/>
      <c r="E59" s="224"/>
      <c r="F59" s="225"/>
      <c r="G59" s="222">
        <v>0</v>
      </c>
      <c r="H59" s="223">
        <f>G59*$D58</f>
        <v>0</v>
      </c>
      <c r="I59" s="222">
        <v>0.5</v>
      </c>
      <c r="J59" s="223">
        <f>I59*$D58</f>
        <v>0</v>
      </c>
      <c r="K59" s="222">
        <v>0</v>
      </c>
      <c r="L59" s="223">
        <f>K59*$D58</f>
        <v>0</v>
      </c>
      <c r="M59" s="222">
        <v>0</v>
      </c>
      <c r="N59" s="223">
        <f>M59*$D58</f>
        <v>0</v>
      </c>
      <c r="O59" s="222">
        <v>0.5</v>
      </c>
      <c r="P59" s="230">
        <f>O59*$D58</f>
        <v>0</v>
      </c>
      <c r="Q59" s="143"/>
      <c r="R59" s="144">
        <f t="shared" ref="R59" si="20">E59+G59+I59+K59+M59+O59</f>
        <v>1</v>
      </c>
    </row>
    <row r="60" spans="1:18" s="142" customFormat="1" x14ac:dyDescent="0.25">
      <c r="A60" s="208" t="s">
        <v>177</v>
      </c>
      <c r="B60" s="209" t="s">
        <v>178</v>
      </c>
      <c r="C60" s="210"/>
      <c r="D60" s="210"/>
      <c r="E60" s="210"/>
      <c r="F60" s="211"/>
      <c r="G60" s="210"/>
      <c r="H60" s="211"/>
      <c r="I60" s="210"/>
      <c r="J60" s="211"/>
      <c r="K60" s="210"/>
      <c r="L60" s="211"/>
      <c r="M60" s="210"/>
      <c r="N60" s="211"/>
      <c r="O60" s="210"/>
      <c r="P60" s="212"/>
      <c r="Q60" s="139"/>
      <c r="R60" s="140"/>
    </row>
    <row r="61" spans="1:18" s="142" customFormat="1" x14ac:dyDescent="0.25">
      <c r="A61" s="219">
        <v>1</v>
      </c>
      <c r="B61" s="220" t="s">
        <v>179</v>
      </c>
      <c r="C61" s="220"/>
      <c r="D61" s="221">
        <f>'Planilha Orçada'!I192</f>
        <v>0</v>
      </c>
      <c r="E61" s="225"/>
      <c r="F61" s="225"/>
      <c r="G61" s="225"/>
      <c r="H61" s="225"/>
      <c r="I61" s="228"/>
      <c r="J61" s="228"/>
      <c r="K61" s="225"/>
      <c r="L61" s="225"/>
      <c r="M61" s="225"/>
      <c r="N61" s="225"/>
      <c r="O61" s="228"/>
      <c r="P61" s="229"/>
      <c r="Q61" s="139"/>
      <c r="R61" s="140"/>
    </row>
    <row r="62" spans="1:18" s="142" customFormat="1" x14ac:dyDescent="0.25">
      <c r="A62" s="219"/>
      <c r="B62" s="220"/>
      <c r="C62" s="220"/>
      <c r="D62" s="221"/>
      <c r="E62" s="224"/>
      <c r="F62" s="225"/>
      <c r="G62" s="224"/>
      <c r="H62" s="225"/>
      <c r="I62" s="222">
        <v>0.5</v>
      </c>
      <c r="J62" s="223">
        <f>I62*$D61</f>
        <v>0</v>
      </c>
      <c r="K62" s="224"/>
      <c r="L62" s="225"/>
      <c r="M62" s="224"/>
      <c r="N62" s="225"/>
      <c r="O62" s="222">
        <v>0.5</v>
      </c>
      <c r="P62" s="230">
        <f>O62*$D61</f>
        <v>0</v>
      </c>
      <c r="Q62" s="143"/>
      <c r="R62" s="144">
        <f t="shared" ref="R62" si="21">E62+G62+I62+K62+M62+O62</f>
        <v>1</v>
      </c>
    </row>
    <row r="63" spans="1:18" s="142" customFormat="1" x14ac:dyDescent="0.25">
      <c r="A63" s="231" t="s">
        <v>180</v>
      </c>
      <c r="B63" s="232" t="s">
        <v>32</v>
      </c>
      <c r="C63" s="232"/>
      <c r="D63" s="221">
        <f>'Planilha Orçada'!I197</f>
        <v>0</v>
      </c>
      <c r="E63" s="228"/>
      <c r="F63" s="228"/>
      <c r="G63" s="225"/>
      <c r="H63" s="225"/>
      <c r="I63" s="225"/>
      <c r="J63" s="225"/>
      <c r="K63" s="225"/>
      <c r="L63" s="225"/>
      <c r="M63" s="225"/>
      <c r="N63" s="225"/>
      <c r="O63" s="228"/>
      <c r="P63" s="229"/>
      <c r="Q63" s="139"/>
      <c r="R63" s="140"/>
    </row>
    <row r="64" spans="1:18" s="142" customFormat="1" x14ac:dyDescent="0.25">
      <c r="A64" s="231"/>
      <c r="B64" s="232"/>
      <c r="C64" s="232"/>
      <c r="D64" s="221"/>
      <c r="E64" s="222">
        <v>0.55000000000000004</v>
      </c>
      <c r="F64" s="223">
        <f>E64*$D63</f>
        <v>0</v>
      </c>
      <c r="G64" s="224"/>
      <c r="H64" s="225"/>
      <c r="I64" s="224"/>
      <c r="J64" s="225"/>
      <c r="K64" s="224"/>
      <c r="L64" s="225"/>
      <c r="M64" s="224"/>
      <c r="N64" s="225"/>
      <c r="O64" s="222">
        <v>0.45</v>
      </c>
      <c r="P64" s="230">
        <f>O64*$D63</f>
        <v>0</v>
      </c>
      <c r="Q64" s="139"/>
      <c r="R64" s="140"/>
    </row>
    <row r="65" spans="1:18" s="142" customFormat="1" ht="15" customHeight="1" x14ac:dyDescent="0.25">
      <c r="A65" s="231" t="s">
        <v>181</v>
      </c>
      <c r="B65" s="232" t="s">
        <v>183</v>
      </c>
      <c r="C65" s="232"/>
      <c r="D65" s="221">
        <f>'Planilha Orçada'!I200</f>
        <v>0</v>
      </c>
      <c r="E65" s="225"/>
      <c r="F65" s="225"/>
      <c r="G65" s="225"/>
      <c r="H65" s="225"/>
      <c r="I65" s="225"/>
      <c r="J65" s="225"/>
      <c r="K65" s="225"/>
      <c r="L65" s="225"/>
      <c r="M65" s="225"/>
      <c r="N65" s="225"/>
      <c r="O65" s="228"/>
      <c r="P65" s="229"/>
      <c r="Q65" s="139"/>
      <c r="R65" s="140"/>
    </row>
    <row r="66" spans="1:18" s="142" customFormat="1" x14ac:dyDescent="0.25">
      <c r="A66" s="231"/>
      <c r="B66" s="232"/>
      <c r="C66" s="232"/>
      <c r="D66" s="221"/>
      <c r="E66" s="224"/>
      <c r="F66" s="225"/>
      <c r="G66" s="224"/>
      <c r="H66" s="225"/>
      <c r="I66" s="224"/>
      <c r="J66" s="225"/>
      <c r="K66" s="224"/>
      <c r="L66" s="225"/>
      <c r="M66" s="224"/>
      <c r="N66" s="225"/>
      <c r="O66" s="222">
        <v>1</v>
      </c>
      <c r="P66" s="230">
        <f>O66*$D65</f>
        <v>0</v>
      </c>
      <c r="Q66" s="143"/>
      <c r="R66" s="145"/>
    </row>
    <row r="67" spans="1:18" s="142" customFormat="1" x14ac:dyDescent="0.25">
      <c r="A67" s="208" t="s">
        <v>182</v>
      </c>
      <c r="B67" s="209" t="s">
        <v>510</v>
      </c>
      <c r="C67" s="210"/>
      <c r="D67" s="210"/>
      <c r="E67" s="210"/>
      <c r="F67" s="211"/>
      <c r="G67" s="210"/>
      <c r="H67" s="211"/>
      <c r="I67" s="210"/>
      <c r="J67" s="211"/>
      <c r="K67" s="210"/>
      <c r="L67" s="211"/>
      <c r="M67" s="210"/>
      <c r="N67" s="211"/>
      <c r="O67" s="210"/>
      <c r="P67" s="212"/>
      <c r="Q67" s="139"/>
      <c r="R67" s="140"/>
    </row>
    <row r="68" spans="1:18" s="142" customFormat="1" x14ac:dyDescent="0.25">
      <c r="A68" s="219">
        <v>1</v>
      </c>
      <c r="B68" s="220" t="s">
        <v>700</v>
      </c>
      <c r="C68" s="220"/>
      <c r="D68" s="221">
        <f>'Planilha Orçada'!I210</f>
        <v>0</v>
      </c>
      <c r="E68" s="228"/>
      <c r="F68" s="228"/>
      <c r="G68" s="228"/>
      <c r="H68" s="228"/>
      <c r="I68" s="225"/>
      <c r="J68" s="225"/>
      <c r="K68" s="225"/>
      <c r="L68" s="225"/>
      <c r="M68" s="225"/>
      <c r="N68" s="225"/>
      <c r="O68" s="228"/>
      <c r="P68" s="229"/>
      <c r="Q68" s="139"/>
      <c r="R68" s="140"/>
    </row>
    <row r="69" spans="1:18" s="142" customFormat="1" x14ac:dyDescent="0.25">
      <c r="A69" s="219"/>
      <c r="B69" s="220"/>
      <c r="C69" s="220"/>
      <c r="D69" s="221"/>
      <c r="E69" s="222">
        <v>0.44</v>
      </c>
      <c r="F69" s="223">
        <f>E69*$D68</f>
        <v>0</v>
      </c>
      <c r="G69" s="222">
        <v>0.44</v>
      </c>
      <c r="H69" s="223">
        <f>G69*$D68</f>
        <v>0</v>
      </c>
      <c r="I69" s="224"/>
      <c r="J69" s="225"/>
      <c r="K69" s="224"/>
      <c r="L69" s="225"/>
      <c r="M69" s="224"/>
      <c r="N69" s="225"/>
      <c r="O69" s="222">
        <v>0.12</v>
      </c>
      <c r="P69" s="230">
        <f>O69*$D68</f>
        <v>0</v>
      </c>
      <c r="Q69" s="143"/>
      <c r="R69" s="144">
        <f t="shared" ref="R69:R83" si="22">E69+G69+I69+K69+M69+O69</f>
        <v>1</v>
      </c>
    </row>
    <row r="70" spans="1:18" s="142" customFormat="1" x14ac:dyDescent="0.25">
      <c r="A70" s="219">
        <v>2</v>
      </c>
      <c r="B70" s="220" t="s">
        <v>657</v>
      </c>
      <c r="C70" s="220"/>
      <c r="D70" s="221">
        <f>'Planilha Orçada'!I225</f>
        <v>0</v>
      </c>
      <c r="E70" s="225"/>
      <c r="F70" s="225"/>
      <c r="G70" s="228"/>
      <c r="H70" s="228"/>
      <c r="I70" s="228"/>
      <c r="J70" s="228"/>
      <c r="K70" s="228"/>
      <c r="L70" s="228"/>
      <c r="M70" s="228"/>
      <c r="N70" s="228"/>
      <c r="O70" s="228"/>
      <c r="P70" s="229"/>
      <c r="Q70" s="143"/>
      <c r="R70" s="140"/>
    </row>
    <row r="71" spans="1:18" s="142" customFormat="1" x14ac:dyDescent="0.25">
      <c r="A71" s="219"/>
      <c r="B71" s="220"/>
      <c r="C71" s="220"/>
      <c r="D71" s="221"/>
      <c r="E71" s="224"/>
      <c r="F71" s="225"/>
      <c r="G71" s="222">
        <v>0.1</v>
      </c>
      <c r="H71" s="223">
        <f>G71*$D70</f>
        <v>0</v>
      </c>
      <c r="I71" s="222">
        <v>0.3</v>
      </c>
      <c r="J71" s="223">
        <f>I71*$D70</f>
        <v>0</v>
      </c>
      <c r="K71" s="222">
        <v>0.3</v>
      </c>
      <c r="L71" s="223">
        <f>K71*$D70</f>
        <v>0</v>
      </c>
      <c r="M71" s="222">
        <v>0.21</v>
      </c>
      <c r="N71" s="223">
        <f>M71*$D70</f>
        <v>0</v>
      </c>
      <c r="O71" s="222">
        <v>0.09</v>
      </c>
      <c r="P71" s="230">
        <f>O71*$D70</f>
        <v>0</v>
      </c>
      <c r="Q71" s="143"/>
      <c r="R71" s="144">
        <f t="shared" si="22"/>
        <v>1</v>
      </c>
    </row>
    <row r="72" spans="1:18" s="142" customFormat="1" x14ac:dyDescent="0.25">
      <c r="A72" s="219">
        <v>3</v>
      </c>
      <c r="B72" s="220" t="s">
        <v>661</v>
      </c>
      <c r="C72" s="220"/>
      <c r="D72" s="221">
        <f>'Planilha Orçada'!I246</f>
        <v>0</v>
      </c>
      <c r="E72" s="225"/>
      <c r="F72" s="225"/>
      <c r="G72" s="228"/>
      <c r="H72" s="228"/>
      <c r="I72" s="228"/>
      <c r="J72" s="228"/>
      <c r="K72" s="225"/>
      <c r="L72" s="225"/>
      <c r="M72" s="225"/>
      <c r="N72" s="225"/>
      <c r="O72" s="225"/>
      <c r="P72" s="226"/>
      <c r="Q72" s="143"/>
      <c r="R72" s="140"/>
    </row>
    <row r="73" spans="1:18" s="142" customFormat="1" x14ac:dyDescent="0.25">
      <c r="A73" s="219"/>
      <c r="B73" s="220"/>
      <c r="C73" s="220"/>
      <c r="D73" s="221"/>
      <c r="E73" s="224"/>
      <c r="F73" s="225"/>
      <c r="G73" s="222">
        <v>0.5</v>
      </c>
      <c r="H73" s="223">
        <f>G73*$D72</f>
        <v>0</v>
      </c>
      <c r="I73" s="222">
        <v>0.5</v>
      </c>
      <c r="J73" s="223">
        <f>I73*$D72</f>
        <v>0</v>
      </c>
      <c r="K73" s="224"/>
      <c r="L73" s="225"/>
      <c r="M73" s="224"/>
      <c r="N73" s="225"/>
      <c r="O73" s="224"/>
      <c r="P73" s="226"/>
      <c r="Q73" s="143"/>
      <c r="R73" s="144">
        <f t="shared" si="22"/>
        <v>1</v>
      </c>
    </row>
    <row r="74" spans="1:18" s="142" customFormat="1" x14ac:dyDescent="0.25">
      <c r="A74" s="219">
        <v>4</v>
      </c>
      <c r="B74" s="220" t="s">
        <v>677</v>
      </c>
      <c r="C74" s="220"/>
      <c r="D74" s="221">
        <f>'Planilha Orçada'!I263</f>
        <v>0</v>
      </c>
      <c r="E74" s="225"/>
      <c r="F74" s="225"/>
      <c r="G74" s="225"/>
      <c r="H74" s="225"/>
      <c r="I74" s="225"/>
      <c r="J74" s="225"/>
      <c r="K74" s="228"/>
      <c r="L74" s="228"/>
      <c r="M74" s="228"/>
      <c r="N74" s="228"/>
      <c r="O74" s="225"/>
      <c r="P74" s="226"/>
      <c r="Q74" s="143"/>
      <c r="R74" s="140"/>
    </row>
    <row r="75" spans="1:18" s="142" customFormat="1" x14ac:dyDescent="0.25">
      <c r="A75" s="219"/>
      <c r="B75" s="220"/>
      <c r="C75" s="220"/>
      <c r="D75" s="221"/>
      <c r="E75" s="224"/>
      <c r="F75" s="225"/>
      <c r="G75" s="224"/>
      <c r="H75" s="225"/>
      <c r="I75" s="224"/>
      <c r="J75" s="225"/>
      <c r="K75" s="222">
        <v>0.5</v>
      </c>
      <c r="L75" s="223">
        <f>K75*$D74</f>
        <v>0</v>
      </c>
      <c r="M75" s="222">
        <v>0.5</v>
      </c>
      <c r="N75" s="223">
        <f>M75*$D74</f>
        <v>0</v>
      </c>
      <c r="O75" s="224"/>
      <c r="P75" s="226"/>
      <c r="Q75" s="143"/>
      <c r="R75" s="144">
        <f t="shared" si="22"/>
        <v>1</v>
      </c>
    </row>
    <row r="76" spans="1:18" s="142" customFormat="1" x14ac:dyDescent="0.25">
      <c r="A76" s="219">
        <v>5</v>
      </c>
      <c r="B76" s="220" t="s">
        <v>32</v>
      </c>
      <c r="C76" s="220"/>
      <c r="D76" s="221">
        <f>'Planilha Orçada'!I270</f>
        <v>0</v>
      </c>
      <c r="E76" s="228"/>
      <c r="F76" s="228"/>
      <c r="G76" s="228"/>
      <c r="H76" s="228"/>
      <c r="I76" s="225"/>
      <c r="J76" s="225"/>
      <c r="K76" s="225"/>
      <c r="L76" s="225"/>
      <c r="M76" s="225"/>
      <c r="N76" s="225"/>
      <c r="O76" s="225"/>
      <c r="P76" s="226"/>
      <c r="Q76" s="143"/>
      <c r="R76" s="140"/>
    </row>
    <row r="77" spans="1:18" s="142" customFormat="1" x14ac:dyDescent="0.25">
      <c r="A77" s="219"/>
      <c r="B77" s="220"/>
      <c r="C77" s="220"/>
      <c r="D77" s="221"/>
      <c r="E77" s="222">
        <v>0.8</v>
      </c>
      <c r="F77" s="223">
        <f>E77*$D76</f>
        <v>0</v>
      </c>
      <c r="G77" s="222">
        <v>0.2</v>
      </c>
      <c r="H77" s="223">
        <f>G77*$D76</f>
        <v>0</v>
      </c>
      <c r="I77" s="224"/>
      <c r="J77" s="225"/>
      <c r="K77" s="224"/>
      <c r="L77" s="225"/>
      <c r="M77" s="224"/>
      <c r="N77" s="225"/>
      <c r="O77" s="224"/>
      <c r="P77" s="226"/>
      <c r="Q77" s="143"/>
      <c r="R77" s="144">
        <f t="shared" si="22"/>
        <v>1</v>
      </c>
    </row>
    <row r="78" spans="1:18" s="142" customFormat="1" x14ac:dyDescent="0.25">
      <c r="A78" s="219">
        <v>6</v>
      </c>
      <c r="B78" s="220" t="s">
        <v>691</v>
      </c>
      <c r="C78" s="220"/>
      <c r="D78" s="221">
        <f>'Planilha Orçada'!I277</f>
        <v>0</v>
      </c>
      <c r="E78" s="225"/>
      <c r="F78" s="225"/>
      <c r="G78" s="225"/>
      <c r="H78" s="225"/>
      <c r="I78" s="225"/>
      <c r="J78" s="225"/>
      <c r="K78" s="228"/>
      <c r="L78" s="228"/>
      <c r="M78" s="228"/>
      <c r="N78" s="228"/>
      <c r="O78" s="225"/>
      <c r="P78" s="226"/>
      <c r="Q78" s="143"/>
      <c r="R78" s="140"/>
    </row>
    <row r="79" spans="1:18" s="142" customFormat="1" x14ac:dyDescent="0.25">
      <c r="A79" s="219"/>
      <c r="B79" s="220"/>
      <c r="C79" s="220"/>
      <c r="D79" s="221"/>
      <c r="E79" s="224"/>
      <c r="F79" s="225"/>
      <c r="G79" s="224"/>
      <c r="H79" s="225"/>
      <c r="I79" s="224"/>
      <c r="J79" s="225"/>
      <c r="K79" s="222">
        <v>0.5</v>
      </c>
      <c r="L79" s="223">
        <f>K79*$D78</f>
        <v>0</v>
      </c>
      <c r="M79" s="222">
        <v>0.5</v>
      </c>
      <c r="N79" s="223">
        <f>M79*$D78</f>
        <v>0</v>
      </c>
      <c r="O79" s="224"/>
      <c r="P79" s="226"/>
      <c r="Q79" s="143"/>
      <c r="R79" s="144">
        <f t="shared" si="22"/>
        <v>1</v>
      </c>
    </row>
    <row r="80" spans="1:18" s="142" customFormat="1" x14ac:dyDescent="0.25">
      <c r="A80" s="219">
        <v>7</v>
      </c>
      <c r="B80" s="220" t="s">
        <v>420</v>
      </c>
      <c r="C80" s="220"/>
      <c r="D80" s="221">
        <f>'Planilha Orçada'!I279</f>
        <v>0</v>
      </c>
      <c r="E80" s="225"/>
      <c r="F80" s="225"/>
      <c r="G80" s="225"/>
      <c r="H80" s="225"/>
      <c r="I80" s="225"/>
      <c r="J80" s="225"/>
      <c r="K80" s="228"/>
      <c r="L80" s="228"/>
      <c r="M80" s="228"/>
      <c r="N80" s="228"/>
      <c r="O80" s="225"/>
      <c r="P80" s="226"/>
      <c r="Q80" s="143"/>
      <c r="R80" s="140"/>
    </row>
    <row r="81" spans="1:18" s="142" customFormat="1" x14ac:dyDescent="0.25">
      <c r="A81" s="219"/>
      <c r="B81" s="220"/>
      <c r="C81" s="220"/>
      <c r="D81" s="221"/>
      <c r="E81" s="224"/>
      <c r="F81" s="225"/>
      <c r="G81" s="224"/>
      <c r="H81" s="225"/>
      <c r="I81" s="224"/>
      <c r="J81" s="225"/>
      <c r="K81" s="222">
        <v>0.5</v>
      </c>
      <c r="L81" s="223">
        <f>K81*$D80</f>
        <v>0</v>
      </c>
      <c r="M81" s="222">
        <v>0.5</v>
      </c>
      <c r="N81" s="223">
        <f>M81*$D80</f>
        <v>0</v>
      </c>
      <c r="O81" s="224"/>
      <c r="P81" s="226"/>
      <c r="Q81" s="143"/>
      <c r="R81" s="144">
        <f t="shared" si="22"/>
        <v>1</v>
      </c>
    </row>
    <row r="82" spans="1:18" s="142" customFormat="1" x14ac:dyDescent="0.25">
      <c r="A82" s="219">
        <v>8</v>
      </c>
      <c r="B82" s="220" t="s">
        <v>698</v>
      </c>
      <c r="C82" s="220"/>
      <c r="D82" s="221">
        <f>'Planilha Orçada'!I283</f>
        <v>0</v>
      </c>
      <c r="E82" s="225"/>
      <c r="F82" s="225"/>
      <c r="G82" s="225"/>
      <c r="H82" s="225"/>
      <c r="I82" s="228"/>
      <c r="J82" s="228"/>
      <c r="K82" s="228"/>
      <c r="L82" s="228"/>
      <c r="M82" s="225"/>
      <c r="N82" s="225"/>
      <c r="O82" s="225"/>
      <c r="P82" s="226"/>
      <c r="Q82" s="143"/>
      <c r="R82" s="140"/>
    </row>
    <row r="83" spans="1:18" s="142" customFormat="1" x14ac:dyDescent="0.25">
      <c r="A83" s="219"/>
      <c r="B83" s="220"/>
      <c r="C83" s="220"/>
      <c r="D83" s="221"/>
      <c r="E83" s="224"/>
      <c r="F83" s="225"/>
      <c r="G83" s="224"/>
      <c r="H83" s="225"/>
      <c r="I83" s="222">
        <v>0.3</v>
      </c>
      <c r="J83" s="223">
        <f>I83*$D82</f>
        <v>0</v>
      </c>
      <c r="K83" s="222">
        <v>0.7</v>
      </c>
      <c r="L83" s="223">
        <f>K83*$D82</f>
        <v>0</v>
      </c>
      <c r="M83" s="224"/>
      <c r="N83" s="225"/>
      <c r="O83" s="224"/>
      <c r="P83" s="226"/>
      <c r="Q83" s="143"/>
      <c r="R83" s="144">
        <f t="shared" si="22"/>
        <v>1</v>
      </c>
    </row>
    <row r="84" spans="1:18" s="142" customFormat="1" x14ac:dyDescent="0.25">
      <c r="A84" s="208" t="s">
        <v>701</v>
      </c>
      <c r="B84" s="209" t="s">
        <v>189</v>
      </c>
      <c r="C84" s="210"/>
      <c r="D84" s="210"/>
      <c r="E84" s="210"/>
      <c r="F84" s="211"/>
      <c r="G84" s="210"/>
      <c r="H84" s="211"/>
      <c r="I84" s="210"/>
      <c r="J84" s="211"/>
      <c r="K84" s="210"/>
      <c r="L84" s="211"/>
      <c r="M84" s="210"/>
      <c r="N84" s="211"/>
      <c r="O84" s="210"/>
      <c r="P84" s="212"/>
      <c r="Q84" s="139"/>
      <c r="R84" s="140"/>
    </row>
    <row r="85" spans="1:18" s="142" customFormat="1" x14ac:dyDescent="0.25">
      <c r="A85" s="219">
        <v>1</v>
      </c>
      <c r="B85" s="220" t="s">
        <v>190</v>
      </c>
      <c r="C85" s="220"/>
      <c r="D85" s="221">
        <f>'Planilha Orçada'!I287</f>
        <v>0</v>
      </c>
      <c r="E85" s="228"/>
      <c r="F85" s="228"/>
      <c r="G85" s="228"/>
      <c r="H85" s="228"/>
      <c r="I85" s="228"/>
      <c r="J85" s="228"/>
      <c r="K85" s="228"/>
      <c r="L85" s="228"/>
      <c r="M85" s="228"/>
      <c r="N85" s="228"/>
      <c r="O85" s="228"/>
      <c r="P85" s="229"/>
      <c r="Q85" s="139"/>
      <c r="R85" s="140"/>
    </row>
    <row r="86" spans="1:18" s="142" customFormat="1" x14ac:dyDescent="0.25">
      <c r="A86" s="219"/>
      <c r="B86" s="220"/>
      <c r="C86" s="220"/>
      <c r="D86" s="221"/>
      <c r="E86" s="222">
        <v>0.5</v>
      </c>
      <c r="F86" s="223">
        <f>E86*$D85</f>
        <v>0</v>
      </c>
      <c r="G86" s="222">
        <v>0.5</v>
      </c>
      <c r="H86" s="223">
        <f>G86*$D85</f>
        <v>0</v>
      </c>
      <c r="I86" s="222">
        <v>0</v>
      </c>
      <c r="J86" s="223">
        <f>I86*$D85</f>
        <v>0</v>
      </c>
      <c r="K86" s="222">
        <v>0</v>
      </c>
      <c r="L86" s="223">
        <f>K86*$D85</f>
        <v>0</v>
      </c>
      <c r="M86" s="222">
        <v>0</v>
      </c>
      <c r="N86" s="223">
        <f>M86*$D85</f>
        <v>0</v>
      </c>
      <c r="O86" s="222">
        <v>0</v>
      </c>
      <c r="P86" s="230">
        <f>O86*$D85</f>
        <v>0</v>
      </c>
      <c r="Q86" s="143"/>
      <c r="R86" s="144">
        <f t="shared" ref="R86" si="23">E86+G86+I86+K86+M86+O86</f>
        <v>1</v>
      </c>
    </row>
    <row r="87" spans="1:18" s="142" customFormat="1" x14ac:dyDescent="0.25">
      <c r="A87" s="219">
        <v>2</v>
      </c>
      <c r="B87" s="220" t="s">
        <v>196</v>
      </c>
      <c r="C87" s="220"/>
      <c r="D87" s="221">
        <f>'Planilha Orçada'!I301</f>
        <v>0</v>
      </c>
      <c r="E87" s="228"/>
      <c r="F87" s="228"/>
      <c r="G87" s="228"/>
      <c r="H87" s="228"/>
      <c r="I87" s="228"/>
      <c r="J87" s="228"/>
      <c r="K87" s="228"/>
      <c r="L87" s="228"/>
      <c r="M87" s="228"/>
      <c r="N87" s="228"/>
      <c r="O87" s="228"/>
      <c r="P87" s="229"/>
      <c r="Q87" s="143"/>
      <c r="R87" s="140"/>
    </row>
    <row r="88" spans="1:18" s="142" customFormat="1" x14ac:dyDescent="0.25">
      <c r="A88" s="219"/>
      <c r="B88" s="220"/>
      <c r="C88" s="220"/>
      <c r="D88" s="221"/>
      <c r="E88" s="222">
        <v>0.3</v>
      </c>
      <c r="F88" s="223">
        <f>E88*$D87</f>
        <v>0</v>
      </c>
      <c r="G88" s="222">
        <v>0.3</v>
      </c>
      <c r="H88" s="223">
        <f>G88*$D87</f>
        <v>0</v>
      </c>
      <c r="I88" s="222">
        <v>0</v>
      </c>
      <c r="J88" s="223">
        <f>I88*$D87</f>
        <v>0</v>
      </c>
      <c r="K88" s="222">
        <v>0</v>
      </c>
      <c r="L88" s="223">
        <f>K88*$D87</f>
        <v>0</v>
      </c>
      <c r="M88" s="222">
        <v>0.4</v>
      </c>
      <c r="N88" s="223">
        <f>M88*$D87</f>
        <v>0</v>
      </c>
      <c r="O88" s="222">
        <v>0</v>
      </c>
      <c r="P88" s="230">
        <f>O88*$D87</f>
        <v>0</v>
      </c>
      <c r="Q88" s="143"/>
      <c r="R88" s="144">
        <f t="shared" ref="R88" si="24">E88+G88+I88+K88+M88+O88</f>
        <v>1</v>
      </c>
    </row>
    <row r="89" spans="1:18" s="142" customFormat="1" x14ac:dyDescent="0.25">
      <c r="A89" s="219">
        <v>3</v>
      </c>
      <c r="B89" s="220" t="s">
        <v>221</v>
      </c>
      <c r="C89" s="220"/>
      <c r="D89" s="221">
        <f>'Planilha Orçada'!I334</f>
        <v>0</v>
      </c>
      <c r="E89" s="228"/>
      <c r="F89" s="228"/>
      <c r="G89" s="228"/>
      <c r="H89" s="228"/>
      <c r="I89" s="228"/>
      <c r="J89" s="228"/>
      <c r="K89" s="228"/>
      <c r="L89" s="228"/>
      <c r="M89" s="228"/>
      <c r="N89" s="228"/>
      <c r="O89" s="228"/>
      <c r="P89" s="229"/>
      <c r="Q89" s="143"/>
      <c r="R89" s="140"/>
    </row>
    <row r="90" spans="1:18" s="142" customFormat="1" x14ac:dyDescent="0.25">
      <c r="A90" s="219"/>
      <c r="B90" s="220"/>
      <c r="C90" s="220"/>
      <c r="D90" s="221"/>
      <c r="E90" s="222">
        <v>0.3</v>
      </c>
      <c r="F90" s="223">
        <f>E90*$D89</f>
        <v>0</v>
      </c>
      <c r="G90" s="222">
        <v>0.3</v>
      </c>
      <c r="H90" s="223">
        <f>G90*$D89</f>
        <v>0</v>
      </c>
      <c r="I90" s="222">
        <v>0</v>
      </c>
      <c r="J90" s="223">
        <f>I90*$D89</f>
        <v>0</v>
      </c>
      <c r="K90" s="222">
        <v>0</v>
      </c>
      <c r="L90" s="223">
        <f>K90*$D89</f>
        <v>0</v>
      </c>
      <c r="M90" s="222">
        <v>0.4</v>
      </c>
      <c r="N90" s="223">
        <f>M90*$D89</f>
        <v>0</v>
      </c>
      <c r="O90" s="222">
        <v>0</v>
      </c>
      <c r="P90" s="230">
        <f>O90*$D89</f>
        <v>0</v>
      </c>
      <c r="Q90" s="143"/>
      <c r="R90" s="144">
        <f t="shared" ref="R90" si="25">E90+G90+I90+K90+M90+O90</f>
        <v>1</v>
      </c>
    </row>
    <row r="91" spans="1:18" s="142" customFormat="1" x14ac:dyDescent="0.25">
      <c r="A91" s="219">
        <v>4</v>
      </c>
      <c r="B91" s="220" t="s">
        <v>334</v>
      </c>
      <c r="C91" s="220"/>
      <c r="D91" s="221">
        <f>'Planilha Orçada'!I405</f>
        <v>0</v>
      </c>
      <c r="E91" s="228"/>
      <c r="F91" s="228"/>
      <c r="G91" s="228"/>
      <c r="H91" s="228"/>
      <c r="I91" s="228"/>
      <c r="J91" s="228"/>
      <c r="K91" s="228"/>
      <c r="L91" s="228"/>
      <c r="M91" s="228"/>
      <c r="N91" s="228"/>
      <c r="O91" s="228"/>
      <c r="P91" s="229"/>
      <c r="Q91" s="143"/>
      <c r="R91" s="140"/>
    </row>
    <row r="92" spans="1:18" s="142" customFormat="1" x14ac:dyDescent="0.25">
      <c r="A92" s="219"/>
      <c r="B92" s="220"/>
      <c r="C92" s="220"/>
      <c r="D92" s="221"/>
      <c r="E92" s="222">
        <v>0</v>
      </c>
      <c r="F92" s="223">
        <f>E92*$D91</f>
        <v>0</v>
      </c>
      <c r="G92" s="222">
        <v>0</v>
      </c>
      <c r="H92" s="223">
        <f>G92*$D91</f>
        <v>0</v>
      </c>
      <c r="I92" s="222">
        <v>0</v>
      </c>
      <c r="J92" s="223">
        <f>I92*$D91</f>
        <v>0</v>
      </c>
      <c r="K92" s="222">
        <v>0.5</v>
      </c>
      <c r="L92" s="223">
        <f>K92*$D91</f>
        <v>0</v>
      </c>
      <c r="M92" s="222">
        <v>0</v>
      </c>
      <c r="N92" s="223">
        <f>M92*$D91</f>
        <v>0</v>
      </c>
      <c r="O92" s="222">
        <v>0.5</v>
      </c>
      <c r="P92" s="230">
        <f>O92*$D91</f>
        <v>0</v>
      </c>
      <c r="Q92" s="143"/>
      <c r="R92" s="144">
        <f t="shared" ref="R92" si="26">E92+G92+I92+K92+M92+O92</f>
        <v>1</v>
      </c>
    </row>
    <row r="93" spans="1:18" s="142" customFormat="1" x14ac:dyDescent="0.25">
      <c r="A93" s="208" t="s">
        <v>702</v>
      </c>
      <c r="B93" s="209" t="s">
        <v>366</v>
      </c>
      <c r="C93" s="210"/>
      <c r="D93" s="210"/>
      <c r="E93" s="210"/>
      <c r="F93" s="211"/>
      <c r="G93" s="210"/>
      <c r="H93" s="211"/>
      <c r="I93" s="210"/>
      <c r="J93" s="211"/>
      <c r="K93" s="210"/>
      <c r="L93" s="211"/>
      <c r="M93" s="210"/>
      <c r="N93" s="211"/>
      <c r="O93" s="210"/>
      <c r="P93" s="212"/>
      <c r="Q93" s="139"/>
      <c r="R93" s="140"/>
    </row>
    <row r="94" spans="1:18" s="142" customFormat="1" x14ac:dyDescent="0.25">
      <c r="A94" s="219">
        <v>1</v>
      </c>
      <c r="B94" s="220" t="s">
        <v>189</v>
      </c>
      <c r="C94" s="220"/>
      <c r="D94" s="221">
        <f>'Planilha Orçada'!I409</f>
        <v>0</v>
      </c>
      <c r="E94" s="228"/>
      <c r="F94" s="228"/>
      <c r="G94" s="228"/>
      <c r="H94" s="228"/>
      <c r="I94" s="228"/>
      <c r="J94" s="228"/>
      <c r="K94" s="228"/>
      <c r="L94" s="228"/>
      <c r="M94" s="228"/>
      <c r="N94" s="228"/>
      <c r="O94" s="228"/>
      <c r="P94" s="229"/>
      <c r="Q94" s="139"/>
      <c r="R94" s="140"/>
    </row>
    <row r="95" spans="1:18" s="142" customFormat="1" x14ac:dyDescent="0.25">
      <c r="A95" s="219"/>
      <c r="B95" s="220"/>
      <c r="C95" s="220"/>
      <c r="D95" s="221"/>
      <c r="E95" s="222">
        <v>0.5</v>
      </c>
      <c r="F95" s="223">
        <f>E95*$D94</f>
        <v>0</v>
      </c>
      <c r="G95" s="222">
        <v>0.25</v>
      </c>
      <c r="H95" s="223">
        <f>G95*$D94</f>
        <v>0</v>
      </c>
      <c r="I95" s="222">
        <v>0</v>
      </c>
      <c r="J95" s="223">
        <f>I95*$D94</f>
        <v>0</v>
      </c>
      <c r="K95" s="222">
        <v>0.25</v>
      </c>
      <c r="L95" s="223">
        <f>K95*$D94</f>
        <v>0</v>
      </c>
      <c r="M95" s="222">
        <v>0</v>
      </c>
      <c r="N95" s="223">
        <f>M95*$D94</f>
        <v>0</v>
      </c>
      <c r="O95" s="222">
        <v>0</v>
      </c>
      <c r="P95" s="230">
        <f>O95*$D94</f>
        <v>0</v>
      </c>
      <c r="Q95" s="143"/>
      <c r="R95" s="144">
        <f t="shared" ref="R95:R107" si="27">E95+G95+I95+K95+M95+O95</f>
        <v>1</v>
      </c>
    </row>
    <row r="96" spans="1:18" s="142" customFormat="1" x14ac:dyDescent="0.25">
      <c r="A96" s="219">
        <v>2</v>
      </c>
      <c r="B96" s="220" t="s">
        <v>354</v>
      </c>
      <c r="C96" s="220"/>
      <c r="D96" s="221">
        <f>'Planilha Orçada'!I452</f>
        <v>0</v>
      </c>
      <c r="E96" s="228"/>
      <c r="F96" s="228"/>
      <c r="G96" s="228"/>
      <c r="H96" s="228"/>
      <c r="I96" s="228"/>
      <c r="J96" s="228"/>
      <c r="K96" s="228"/>
      <c r="L96" s="228"/>
      <c r="M96" s="228"/>
      <c r="N96" s="228"/>
      <c r="O96" s="228"/>
      <c r="P96" s="229"/>
      <c r="Q96" s="143"/>
      <c r="R96" s="140"/>
    </row>
    <row r="97" spans="1:18" s="142" customFormat="1" x14ac:dyDescent="0.25">
      <c r="A97" s="219"/>
      <c r="B97" s="220"/>
      <c r="C97" s="220"/>
      <c r="D97" s="221"/>
      <c r="E97" s="222">
        <v>0.5</v>
      </c>
      <c r="F97" s="223">
        <f>E97*$D96</f>
        <v>0</v>
      </c>
      <c r="G97" s="222">
        <v>0.25</v>
      </c>
      <c r="H97" s="223">
        <f>G97*$D96</f>
        <v>0</v>
      </c>
      <c r="I97" s="222">
        <v>0</v>
      </c>
      <c r="J97" s="223">
        <f>I97*$D96</f>
        <v>0</v>
      </c>
      <c r="K97" s="222">
        <v>0.25</v>
      </c>
      <c r="L97" s="223">
        <f>K97*$D96</f>
        <v>0</v>
      </c>
      <c r="M97" s="222">
        <v>0</v>
      </c>
      <c r="N97" s="223">
        <f>M97*$D96</f>
        <v>0</v>
      </c>
      <c r="O97" s="222">
        <v>0</v>
      </c>
      <c r="P97" s="230">
        <f>O97*$D96</f>
        <v>0</v>
      </c>
      <c r="Q97" s="143"/>
      <c r="R97" s="144">
        <f t="shared" si="27"/>
        <v>1</v>
      </c>
    </row>
    <row r="98" spans="1:18" s="142" customFormat="1" ht="15" customHeight="1" x14ac:dyDescent="0.25">
      <c r="A98" s="231" t="s">
        <v>187</v>
      </c>
      <c r="B98" s="232" t="s">
        <v>358</v>
      </c>
      <c r="C98" s="232"/>
      <c r="D98" s="221">
        <f>'Planilha Orçada'!I465</f>
        <v>0</v>
      </c>
      <c r="E98" s="228"/>
      <c r="F98" s="228"/>
      <c r="G98" s="228"/>
      <c r="H98" s="228"/>
      <c r="I98" s="228"/>
      <c r="J98" s="228"/>
      <c r="K98" s="228"/>
      <c r="L98" s="228"/>
      <c r="M98" s="228"/>
      <c r="N98" s="228"/>
      <c r="O98" s="228"/>
      <c r="P98" s="229"/>
      <c r="Q98" s="139"/>
      <c r="R98" s="140"/>
    </row>
    <row r="99" spans="1:18" s="142" customFormat="1" x14ac:dyDescent="0.25">
      <c r="A99" s="231"/>
      <c r="B99" s="232"/>
      <c r="C99" s="232"/>
      <c r="D99" s="221"/>
      <c r="E99" s="222">
        <v>0</v>
      </c>
      <c r="F99" s="223">
        <f>E99*$D98</f>
        <v>0</v>
      </c>
      <c r="G99" s="222">
        <v>0</v>
      </c>
      <c r="H99" s="223">
        <f>G99*$D98</f>
        <v>0</v>
      </c>
      <c r="I99" s="222">
        <v>0</v>
      </c>
      <c r="J99" s="223">
        <f>I99*$D98</f>
        <v>0</v>
      </c>
      <c r="K99" s="222">
        <v>0</v>
      </c>
      <c r="L99" s="223">
        <f>K99*$D98</f>
        <v>0</v>
      </c>
      <c r="M99" s="222">
        <v>0.5</v>
      </c>
      <c r="N99" s="223">
        <f>M99*$D98</f>
        <v>0</v>
      </c>
      <c r="O99" s="222">
        <v>0.5</v>
      </c>
      <c r="P99" s="230">
        <f>O99*$D98</f>
        <v>0</v>
      </c>
      <c r="Q99" s="143"/>
      <c r="R99" s="144">
        <f t="shared" si="27"/>
        <v>1</v>
      </c>
    </row>
    <row r="100" spans="1:18" s="142" customFormat="1" ht="15" customHeight="1" x14ac:dyDescent="0.25">
      <c r="A100" s="231" t="s">
        <v>188</v>
      </c>
      <c r="B100" s="232" t="s">
        <v>406</v>
      </c>
      <c r="C100" s="232"/>
      <c r="D100" s="221">
        <f>'Planilha Orçada'!I476</f>
        <v>0</v>
      </c>
      <c r="E100" s="228"/>
      <c r="F100" s="228"/>
      <c r="G100" s="228"/>
      <c r="H100" s="228"/>
      <c r="I100" s="228"/>
      <c r="J100" s="228"/>
      <c r="K100" s="228"/>
      <c r="L100" s="228"/>
      <c r="M100" s="228"/>
      <c r="N100" s="228"/>
      <c r="O100" s="228"/>
      <c r="P100" s="229"/>
      <c r="Q100" s="143"/>
      <c r="R100" s="140"/>
    </row>
    <row r="101" spans="1:18" s="142" customFormat="1" ht="15" customHeight="1" x14ac:dyDescent="0.25">
      <c r="A101" s="231"/>
      <c r="B101" s="232"/>
      <c r="C101" s="232"/>
      <c r="D101" s="221"/>
      <c r="E101" s="222">
        <v>0</v>
      </c>
      <c r="F101" s="223">
        <f>E101*$D100</f>
        <v>0</v>
      </c>
      <c r="G101" s="222">
        <v>0</v>
      </c>
      <c r="H101" s="223">
        <f>G101*$D100</f>
        <v>0</v>
      </c>
      <c r="I101" s="222">
        <v>0</v>
      </c>
      <c r="J101" s="223">
        <f>I101*$D100</f>
        <v>0</v>
      </c>
      <c r="K101" s="222">
        <v>0.5</v>
      </c>
      <c r="L101" s="223">
        <f>K101*$D100</f>
        <v>0</v>
      </c>
      <c r="M101" s="222">
        <v>0</v>
      </c>
      <c r="N101" s="223">
        <f>M101*$D100</f>
        <v>0</v>
      </c>
      <c r="O101" s="222">
        <v>0.5</v>
      </c>
      <c r="P101" s="230">
        <f>O101*$D100</f>
        <v>0</v>
      </c>
      <c r="Q101" s="143"/>
      <c r="R101" s="144">
        <f t="shared" si="27"/>
        <v>1</v>
      </c>
    </row>
    <row r="102" spans="1:18" s="142" customFormat="1" ht="15" customHeight="1" x14ac:dyDescent="0.25">
      <c r="A102" s="231" t="s">
        <v>509</v>
      </c>
      <c r="B102" s="232" t="s">
        <v>409</v>
      </c>
      <c r="C102" s="232"/>
      <c r="D102" s="221">
        <f>'Planilha Orçada'!I488</f>
        <v>0</v>
      </c>
      <c r="E102" s="228"/>
      <c r="F102" s="228"/>
      <c r="G102" s="228"/>
      <c r="H102" s="228"/>
      <c r="I102" s="228"/>
      <c r="J102" s="228"/>
      <c r="K102" s="228"/>
      <c r="L102" s="228"/>
      <c r="M102" s="228"/>
      <c r="N102" s="228"/>
      <c r="O102" s="228"/>
      <c r="P102" s="229"/>
      <c r="Q102" s="143"/>
      <c r="R102" s="140"/>
    </row>
    <row r="103" spans="1:18" s="142" customFormat="1" ht="15" customHeight="1" x14ac:dyDescent="0.25">
      <c r="A103" s="231"/>
      <c r="B103" s="232"/>
      <c r="C103" s="232"/>
      <c r="D103" s="221"/>
      <c r="E103" s="222">
        <v>0</v>
      </c>
      <c r="F103" s="223">
        <f>E103*$D102</f>
        <v>0</v>
      </c>
      <c r="G103" s="222">
        <v>0</v>
      </c>
      <c r="H103" s="223">
        <f>G103*$D102</f>
        <v>0</v>
      </c>
      <c r="I103" s="222">
        <v>0</v>
      </c>
      <c r="J103" s="223">
        <f>I103*$D102</f>
        <v>0</v>
      </c>
      <c r="K103" s="222">
        <v>0.5</v>
      </c>
      <c r="L103" s="223">
        <f>K103*$D102</f>
        <v>0</v>
      </c>
      <c r="M103" s="222">
        <v>0</v>
      </c>
      <c r="N103" s="223">
        <f>M103*$D102</f>
        <v>0</v>
      </c>
      <c r="O103" s="222">
        <v>0.5</v>
      </c>
      <c r="P103" s="230">
        <f>O103*$D102</f>
        <v>0</v>
      </c>
      <c r="Q103" s="143"/>
      <c r="R103" s="144">
        <f t="shared" si="27"/>
        <v>1</v>
      </c>
    </row>
    <row r="104" spans="1:18" s="142" customFormat="1" ht="15" customHeight="1" x14ac:dyDescent="0.25">
      <c r="A104" s="231" t="s">
        <v>335</v>
      </c>
      <c r="B104" s="232" t="s">
        <v>703</v>
      </c>
      <c r="C104" s="232"/>
      <c r="D104" s="221">
        <f>'Planilha Orçada'!I497</f>
        <v>0</v>
      </c>
      <c r="E104" s="228"/>
      <c r="F104" s="228"/>
      <c r="G104" s="228"/>
      <c r="H104" s="228"/>
      <c r="I104" s="228"/>
      <c r="J104" s="228"/>
      <c r="K104" s="228"/>
      <c r="L104" s="228"/>
      <c r="M104" s="228"/>
      <c r="N104" s="228"/>
      <c r="O104" s="228"/>
      <c r="P104" s="229"/>
      <c r="Q104" s="143"/>
      <c r="R104" s="140"/>
    </row>
    <row r="105" spans="1:18" s="142" customFormat="1" ht="15" customHeight="1" x14ac:dyDescent="0.25">
      <c r="A105" s="231"/>
      <c r="B105" s="232"/>
      <c r="C105" s="232"/>
      <c r="D105" s="221"/>
      <c r="E105" s="222">
        <v>0</v>
      </c>
      <c r="F105" s="223">
        <f>E105*$D104</f>
        <v>0</v>
      </c>
      <c r="G105" s="222">
        <v>0</v>
      </c>
      <c r="H105" s="223">
        <f>G105*$D104</f>
        <v>0</v>
      </c>
      <c r="I105" s="222">
        <v>0</v>
      </c>
      <c r="J105" s="223">
        <f>I105*$D104</f>
        <v>0</v>
      </c>
      <c r="K105" s="222">
        <v>0</v>
      </c>
      <c r="L105" s="223">
        <f>K105*$D104</f>
        <v>0</v>
      </c>
      <c r="M105" s="222">
        <v>0.5</v>
      </c>
      <c r="N105" s="223">
        <f>M105*$D104</f>
        <v>0</v>
      </c>
      <c r="O105" s="222">
        <v>0.5</v>
      </c>
      <c r="P105" s="230">
        <f>O105*$D104</f>
        <v>0</v>
      </c>
      <c r="Q105" s="143"/>
      <c r="R105" s="144">
        <f t="shared" si="27"/>
        <v>1</v>
      </c>
    </row>
    <row r="106" spans="1:18" s="142" customFormat="1" ht="15" customHeight="1" x14ac:dyDescent="0.25">
      <c r="A106" s="231" t="s">
        <v>708</v>
      </c>
      <c r="B106" s="232" t="s">
        <v>359</v>
      </c>
      <c r="C106" s="232"/>
      <c r="D106" s="221">
        <f>'Planilha Orçada'!I506</f>
        <v>0</v>
      </c>
      <c r="E106" s="228"/>
      <c r="F106" s="228"/>
      <c r="G106" s="228"/>
      <c r="H106" s="228"/>
      <c r="I106" s="228"/>
      <c r="J106" s="228"/>
      <c r="K106" s="228"/>
      <c r="L106" s="228"/>
      <c r="M106" s="228"/>
      <c r="N106" s="228"/>
      <c r="O106" s="228"/>
      <c r="P106" s="229"/>
      <c r="Q106" s="143"/>
      <c r="R106" s="140"/>
    </row>
    <row r="107" spans="1:18" s="142" customFormat="1" x14ac:dyDescent="0.25">
      <c r="A107" s="233"/>
      <c r="B107" s="234"/>
      <c r="C107" s="234"/>
      <c r="D107" s="235"/>
      <c r="E107" s="236">
        <v>0.2</v>
      </c>
      <c r="F107" s="237">
        <f>E107*$D106</f>
        <v>0</v>
      </c>
      <c r="G107" s="236">
        <v>0.5</v>
      </c>
      <c r="H107" s="237">
        <f>G107*$D106</f>
        <v>0</v>
      </c>
      <c r="I107" s="236">
        <v>0</v>
      </c>
      <c r="J107" s="237">
        <f>I107*$D106</f>
        <v>0</v>
      </c>
      <c r="K107" s="236">
        <v>0.3</v>
      </c>
      <c r="L107" s="237">
        <f>K107*$D106</f>
        <v>0</v>
      </c>
      <c r="M107" s="236">
        <v>0</v>
      </c>
      <c r="N107" s="237">
        <f>M107*$D106</f>
        <v>0</v>
      </c>
      <c r="O107" s="236">
        <v>0</v>
      </c>
      <c r="P107" s="238">
        <f>O107*$D106</f>
        <v>0</v>
      </c>
      <c r="Q107" s="143"/>
      <c r="R107" s="144">
        <f t="shared" si="27"/>
        <v>1</v>
      </c>
    </row>
    <row r="108" spans="1:18" x14ac:dyDescent="0.25">
      <c r="A108" s="239" t="s">
        <v>76</v>
      </c>
      <c r="B108" s="239"/>
      <c r="C108" s="239"/>
      <c r="D108" s="240">
        <f>SUM(D14:D107)</f>
        <v>0</v>
      </c>
      <c r="E108" s="240"/>
      <c r="F108" s="240">
        <f>SUM(F14:F107)</f>
        <v>0</v>
      </c>
      <c r="G108" s="240"/>
      <c r="H108" s="240">
        <f>SUM(H14:H107)</f>
        <v>0</v>
      </c>
      <c r="I108" s="240"/>
      <c r="J108" s="240">
        <f>SUM(J14:J107)</f>
        <v>0</v>
      </c>
      <c r="K108" s="240"/>
      <c r="L108" s="240">
        <f>SUM(L14:L107)</f>
        <v>0</v>
      </c>
      <c r="M108" s="240"/>
      <c r="N108" s="240">
        <f>SUM(N14:N107)</f>
        <v>0</v>
      </c>
      <c r="O108" s="240"/>
      <c r="P108" s="241">
        <f>SUM(P14:P107)</f>
        <v>0</v>
      </c>
      <c r="Q108" s="143"/>
      <c r="R108" s="146"/>
    </row>
    <row r="109" spans="1:18" ht="15.75" thickBot="1" x14ac:dyDescent="0.3">
      <c r="A109" s="242"/>
      <c r="B109" s="242"/>
      <c r="C109" s="242"/>
      <c r="D109" s="243" t="e">
        <f>SUM(E109:P109)</f>
        <v>#DIV/0!</v>
      </c>
      <c r="E109" s="244" t="e">
        <f>F108/D108</f>
        <v>#DIV/0!</v>
      </c>
      <c r="F109" s="244"/>
      <c r="G109" s="244" t="e">
        <f>H108/D108</f>
        <v>#DIV/0!</v>
      </c>
      <c r="H109" s="244"/>
      <c r="I109" s="244" t="e">
        <f>J108/D108</f>
        <v>#DIV/0!</v>
      </c>
      <c r="J109" s="244"/>
      <c r="K109" s="244" t="e">
        <f>L108/D108</f>
        <v>#DIV/0!</v>
      </c>
      <c r="L109" s="244"/>
      <c r="M109" s="244" t="e">
        <f>N108/D108</f>
        <v>#DIV/0!</v>
      </c>
      <c r="N109" s="244"/>
      <c r="O109" s="244" t="e">
        <f>P108/D108</f>
        <v>#DIV/0!</v>
      </c>
      <c r="P109" s="245"/>
      <c r="Q109" s="147"/>
      <c r="R109" s="146" t="e">
        <f>SUM(E109:P109)</f>
        <v>#DIV/0!</v>
      </c>
    </row>
    <row r="110" spans="1:18" ht="15.75" thickBot="1" x14ac:dyDescent="0.3">
      <c r="A110" s="246" t="s">
        <v>730</v>
      </c>
      <c r="B110" s="246"/>
      <c r="C110" s="246"/>
      <c r="D110" s="247">
        <f>TRUNC(D108*(1+O3),2)</f>
        <v>0</v>
      </c>
      <c r="E110" s="248"/>
      <c r="F110" s="247">
        <f>TRUNC(F108*(1+O3),2)</f>
        <v>0</v>
      </c>
      <c r="G110" s="248"/>
      <c r="H110" s="247">
        <f>TRUNC(H108*(1+O3),2)</f>
        <v>0</v>
      </c>
      <c r="I110" s="248"/>
      <c r="J110" s="247">
        <f>TRUNC(J108*(1+O3),2)</f>
        <v>0</v>
      </c>
      <c r="K110" s="248"/>
      <c r="L110" s="247">
        <f>TRUNC(L108*(1+O3),2)</f>
        <v>0</v>
      </c>
      <c r="M110" s="248"/>
      <c r="N110" s="247">
        <f>TRUNC(N108*(1+O3),2)</f>
        <v>0</v>
      </c>
      <c r="O110" s="248"/>
      <c r="P110" s="249">
        <f>TRUNC(P108*(1+O3),2)</f>
        <v>0</v>
      </c>
      <c r="Q110" s="148"/>
      <c r="R110" s="149">
        <f>SUM(F110,H110,J110,L110,N110,P110)</f>
        <v>0</v>
      </c>
    </row>
  </sheetData>
  <sheetProtection algorithmName="SHA-512" hashValue="ZKb0Jd4Qc+YTZeAcmCdryKM9ud7KrAYg9a10w3NUzYXNUiaWxu481yLsq4obGQpTjycWTeSX7UY37PU723dzMA==" saltValue="kftnfMtk6ASPjTM1jhtpLw==" spinCount="100000" sheet="1" selectLockedCells="1"/>
  <mergeCells count="164">
    <mergeCell ref="A4:K4"/>
    <mergeCell ref="A3:K3"/>
    <mergeCell ref="A2:K2"/>
    <mergeCell ref="O3:P3"/>
    <mergeCell ref="O2:P2"/>
    <mergeCell ref="L9:P9"/>
    <mergeCell ref="A65:A66"/>
    <mergeCell ref="A63:A64"/>
    <mergeCell ref="D65:D66"/>
    <mergeCell ref="D63:D64"/>
    <mergeCell ref="D104:D105"/>
    <mergeCell ref="D102:D103"/>
    <mergeCell ref="D100:D101"/>
    <mergeCell ref="D98:D99"/>
    <mergeCell ref="D70:D71"/>
    <mergeCell ref="A28:A29"/>
    <mergeCell ref="B28:C29"/>
    <mergeCell ref="D28:D29"/>
    <mergeCell ref="A30:A31"/>
    <mergeCell ref="A91:A92"/>
    <mergeCell ref="B91:C92"/>
    <mergeCell ref="D91:D92"/>
    <mergeCell ref="A87:A88"/>
    <mergeCell ref="B87:C88"/>
    <mergeCell ref="D87:D88"/>
    <mergeCell ref="A89:A90"/>
    <mergeCell ref="B89:C90"/>
    <mergeCell ref="A106:A107"/>
    <mergeCell ref="B104:C105"/>
    <mergeCell ref="A104:A105"/>
    <mergeCell ref="B102:C103"/>
    <mergeCell ref="A102:A103"/>
    <mergeCell ref="B100:C101"/>
    <mergeCell ref="A100:A101"/>
    <mergeCell ref="B98:C99"/>
    <mergeCell ref="A98:A99"/>
    <mergeCell ref="A94:A95"/>
    <mergeCell ref="B94:C95"/>
    <mergeCell ref="D94:D95"/>
    <mergeCell ref="A96:A97"/>
    <mergeCell ref="B96:C97"/>
    <mergeCell ref="D96:D97"/>
    <mergeCell ref="D74:D75"/>
    <mergeCell ref="A68:A69"/>
    <mergeCell ref="B68:C69"/>
    <mergeCell ref="D68:D69"/>
    <mergeCell ref="A70:A71"/>
    <mergeCell ref="B70:C71"/>
    <mergeCell ref="A85:A86"/>
    <mergeCell ref="A72:A73"/>
    <mergeCell ref="A74:A75"/>
    <mergeCell ref="E11:F11"/>
    <mergeCell ref="G11:H11"/>
    <mergeCell ref="I11:J11"/>
    <mergeCell ref="K11:L11"/>
    <mergeCell ref="M11:N11"/>
    <mergeCell ref="O11:P11"/>
    <mergeCell ref="L8:M8"/>
    <mergeCell ref="B106:C107"/>
    <mergeCell ref="B85:C86"/>
    <mergeCell ref="D85:D86"/>
    <mergeCell ref="B72:C73"/>
    <mergeCell ref="D72:D73"/>
    <mergeCell ref="B74:C75"/>
    <mergeCell ref="B36:C37"/>
    <mergeCell ref="D36:D37"/>
    <mergeCell ref="D56:D57"/>
    <mergeCell ref="O8:P8"/>
    <mergeCell ref="B8:J8"/>
    <mergeCell ref="B9:J9"/>
    <mergeCell ref="S8:V8"/>
    <mergeCell ref="L5:N5"/>
    <mergeCell ref="L2:N2"/>
    <mergeCell ref="L3:N3"/>
    <mergeCell ref="L4:N4"/>
    <mergeCell ref="O5:P5"/>
    <mergeCell ref="O4:P4"/>
    <mergeCell ref="A108:C109"/>
    <mergeCell ref="E10:P10"/>
    <mergeCell ref="A14:A15"/>
    <mergeCell ref="B14:C15"/>
    <mergeCell ref="D14:D15"/>
    <mergeCell ref="A16:A17"/>
    <mergeCell ref="B16:C17"/>
    <mergeCell ref="D16:D17"/>
    <mergeCell ref="A36:A37"/>
    <mergeCell ref="A10:A12"/>
    <mergeCell ref="B10:C12"/>
    <mergeCell ref="D10:D12"/>
    <mergeCell ref="D89:D90"/>
    <mergeCell ref="A82:A83"/>
    <mergeCell ref="B82:C83"/>
    <mergeCell ref="D82:D83"/>
    <mergeCell ref="D106:D107"/>
    <mergeCell ref="A110:C110"/>
    <mergeCell ref="A18:A19"/>
    <mergeCell ref="B18:C19"/>
    <mergeCell ref="D18:D19"/>
    <mergeCell ref="A20:A21"/>
    <mergeCell ref="B20:C21"/>
    <mergeCell ref="D20:D21"/>
    <mergeCell ref="A53:A54"/>
    <mergeCell ref="B53:C54"/>
    <mergeCell ref="D53:D54"/>
    <mergeCell ref="A49:A50"/>
    <mergeCell ref="B49:C50"/>
    <mergeCell ref="D49:D50"/>
    <mergeCell ref="A51:A52"/>
    <mergeCell ref="B51:C52"/>
    <mergeCell ref="D51:D52"/>
    <mergeCell ref="B30:C31"/>
    <mergeCell ref="D30:D31"/>
    <mergeCell ref="A32:A33"/>
    <mergeCell ref="B32:C33"/>
    <mergeCell ref="D32:D33"/>
    <mergeCell ref="A34:A35"/>
    <mergeCell ref="B34:C35"/>
    <mergeCell ref="D34:D35"/>
    <mergeCell ref="A38:A39"/>
    <mergeCell ref="B38:C39"/>
    <mergeCell ref="D38:D39"/>
    <mergeCell ref="A22:A23"/>
    <mergeCell ref="B22:C23"/>
    <mergeCell ref="D22:D23"/>
    <mergeCell ref="A24:A25"/>
    <mergeCell ref="B24:C25"/>
    <mergeCell ref="D24:D25"/>
    <mergeCell ref="A26:A27"/>
    <mergeCell ref="B26:C27"/>
    <mergeCell ref="D26:D27"/>
    <mergeCell ref="A58:A59"/>
    <mergeCell ref="B58:C59"/>
    <mergeCell ref="D58:D59"/>
    <mergeCell ref="A56:A57"/>
    <mergeCell ref="A40:A41"/>
    <mergeCell ref="B40:C41"/>
    <mergeCell ref="D40:D41"/>
    <mergeCell ref="A42:A43"/>
    <mergeCell ref="B42:C43"/>
    <mergeCell ref="D42:D43"/>
    <mergeCell ref="A6:P6"/>
    <mergeCell ref="A1:P1"/>
    <mergeCell ref="A7:P7"/>
    <mergeCell ref="B65:C66"/>
    <mergeCell ref="B63:C64"/>
    <mergeCell ref="A80:A81"/>
    <mergeCell ref="B80:C81"/>
    <mergeCell ref="D80:D81"/>
    <mergeCell ref="A76:A77"/>
    <mergeCell ref="B76:C77"/>
    <mergeCell ref="D76:D77"/>
    <mergeCell ref="A78:A79"/>
    <mergeCell ref="B78:C79"/>
    <mergeCell ref="D78:D79"/>
    <mergeCell ref="A44:A45"/>
    <mergeCell ref="B44:C45"/>
    <mergeCell ref="D44:D45"/>
    <mergeCell ref="A46:A47"/>
    <mergeCell ref="B46:C47"/>
    <mergeCell ref="D46:D47"/>
    <mergeCell ref="A61:A62"/>
    <mergeCell ref="B61:C62"/>
    <mergeCell ref="D61:D62"/>
    <mergeCell ref="B56:C57"/>
  </mergeCells>
  <printOptions horizontalCentered="1"/>
  <pageMargins left="0.39370078740157483" right="0.39370078740157483" top="0.70866141732283472" bottom="0.47244094488188981" header="0.31496062992125984" footer="0.31496062992125984"/>
  <pageSetup paperSize="9" scale="61" fitToHeight="0" orientation="landscape" r:id="rId1"/>
  <headerFooter alignWithMargins="0">
    <oddHeader>&amp;L&amp;G&amp;C&amp;"-,Negrito"&amp;12&amp;K002060
UNIDADE DE ENGENHARIA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Planilha Orçada</vt:lpstr>
      <vt:lpstr>Cronograma</vt:lpstr>
      <vt:lpstr>Cronograma!Area_de_impressao</vt:lpstr>
      <vt:lpstr>'Planilha Orçada'!Area_de_impressao</vt:lpstr>
      <vt:lpstr>Cronograma!Titulos_de_impressao</vt:lpstr>
      <vt:lpstr>'Planilha Orçada'!Titulos_de_impressao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Rodrigo Maciel</cp:lastModifiedBy>
  <cp:lastPrinted>2022-10-20T18:00:06Z</cp:lastPrinted>
  <dcterms:created xsi:type="dcterms:W3CDTF">2000-05-25T11:19:14Z</dcterms:created>
  <dcterms:modified xsi:type="dcterms:W3CDTF">2022-10-20T18:00:26Z</dcterms:modified>
</cp:coreProperties>
</file>